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05" windowHeight="8505" activeTab="0"/>
  </bookViews>
  <sheets>
    <sheet name="1120-1" sheetId="1" r:id="rId1"/>
    <sheet name="1120-2" sheetId="2" r:id="rId2"/>
    <sheet name="1120S-1" sheetId="3" r:id="rId3"/>
    <sheet name="1120S-2" sheetId="4" r:id="rId4"/>
    <sheet name="1065-1" sheetId="5" r:id="rId5"/>
    <sheet name="1065-2" sheetId="6" r:id="rId6"/>
  </sheets>
  <definedNames/>
  <calcPr fullCalcOnLoad="1"/>
</workbook>
</file>

<file path=xl/sharedStrings.xml><?xml version="1.0" encoding="utf-8"?>
<sst xmlns="http://schemas.openxmlformats.org/spreadsheetml/2006/main" count="324" uniqueCount="105">
  <si>
    <t>Cash</t>
  </si>
  <si>
    <t>Total Liabilities</t>
  </si>
  <si>
    <t>Total Assets</t>
  </si>
  <si>
    <t>Allowance for bad debts</t>
  </si>
  <si>
    <t>Other current assets</t>
  </si>
  <si>
    <t>Buildings</t>
  </si>
  <si>
    <t>Land</t>
  </si>
  <si>
    <t>Accumulated depreciation</t>
  </si>
  <si>
    <t>Notes Payable</t>
  </si>
  <si>
    <t>Balance Sheet</t>
  </si>
  <si>
    <t>Advertising</t>
  </si>
  <si>
    <t>Cleaning &amp; maintenance</t>
  </si>
  <si>
    <t>Insurance</t>
  </si>
  <si>
    <t>Repairs</t>
  </si>
  <si>
    <t>Taxes</t>
  </si>
  <si>
    <t>Lawn services</t>
  </si>
  <si>
    <t>Other investments</t>
  </si>
  <si>
    <t>Other expenses</t>
  </si>
  <si>
    <t>Accounting</t>
  </si>
  <si>
    <t>computer</t>
  </si>
  <si>
    <t xml:space="preserve">     Liability</t>
  </si>
  <si>
    <t xml:space="preserve">     Worker's comp</t>
  </si>
  <si>
    <t>Internet</t>
  </si>
  <si>
    <t>Supplies</t>
  </si>
  <si>
    <t>Current year income</t>
  </si>
  <si>
    <t>Expenses</t>
  </si>
  <si>
    <t>Ending inventory</t>
  </si>
  <si>
    <t>COGS</t>
  </si>
  <si>
    <t>Income Statement</t>
  </si>
  <si>
    <t>Automobile</t>
  </si>
  <si>
    <t>Bank charges</t>
  </si>
  <si>
    <t>Discounts</t>
  </si>
  <si>
    <t>Education</t>
  </si>
  <si>
    <t>Freight</t>
  </si>
  <si>
    <t>Fuel</t>
  </si>
  <si>
    <t>Office expense</t>
  </si>
  <si>
    <t>Wages</t>
  </si>
  <si>
    <t xml:space="preserve">     Salaries and wages - non-shareholder employees</t>
  </si>
  <si>
    <t>Consulting</t>
  </si>
  <si>
    <t>Depreciable assets</t>
  </si>
  <si>
    <t>Tax-exempt securities</t>
  </si>
  <si>
    <t>Accounts payable</t>
  </si>
  <si>
    <t>Goodwill</t>
  </si>
  <si>
    <t>Accumulated amortization</t>
  </si>
  <si>
    <t>Cash contributions (50%)</t>
  </si>
  <si>
    <t>Inventory</t>
  </si>
  <si>
    <t>Bond repurchase premium</t>
  </si>
  <si>
    <t>Dues and subscriptions</t>
  </si>
  <si>
    <t>Training</t>
  </si>
  <si>
    <t>Employee benefit program</t>
  </si>
  <si>
    <t>Meals and entertainment (50%)</t>
  </si>
  <si>
    <t>Uniforms</t>
  </si>
  <si>
    <t xml:space="preserve">     Officer</t>
  </si>
  <si>
    <t xml:space="preserve">     Salaries</t>
  </si>
  <si>
    <t>Clean fuel vehicle deductions</t>
  </si>
  <si>
    <t>Net Profit</t>
  </si>
  <si>
    <t>Computer</t>
  </si>
  <si>
    <t>Utilities</t>
  </si>
  <si>
    <t xml:space="preserve">     Building</t>
  </si>
  <si>
    <t>Depletable assets</t>
  </si>
  <si>
    <t>Net Sales</t>
  </si>
  <si>
    <t>Net Income</t>
  </si>
  <si>
    <t>Current Assets</t>
  </si>
  <si>
    <t>Current Liabilities</t>
  </si>
  <si>
    <t>Shareholders' Equity</t>
  </si>
  <si>
    <t>Total Liabilities and Shareholders' Equity</t>
  </si>
  <si>
    <t>Partners' Equity</t>
  </si>
  <si>
    <t>Total Liabilities and Partners' Equity</t>
  </si>
  <si>
    <t>Services Incorporated (Corporation)</t>
  </si>
  <si>
    <t>Renting 2 YOU (S Corporation)</t>
  </si>
  <si>
    <t>All About Productions (S Corporation)</t>
  </si>
  <si>
    <t>Rentals R US (Partnership)</t>
  </si>
  <si>
    <t>Productions Unlimited (Partnership)</t>
  </si>
  <si>
    <t>Loans to shareholders</t>
  </si>
  <si>
    <t>Other assets</t>
  </si>
  <si>
    <t xml:space="preserve">Payroll processing </t>
  </si>
  <si>
    <t>Total Equity</t>
  </si>
  <si>
    <t>Mortgages</t>
  </si>
  <si>
    <t xml:space="preserve">     Officer compensation - shareholder employees</t>
  </si>
  <si>
    <t>Widget Productions (Corporation)</t>
  </si>
  <si>
    <t>COGS-labor</t>
  </si>
  <si>
    <t>Other costs</t>
  </si>
  <si>
    <t>COGS depreciation expense</t>
  </si>
  <si>
    <t>Long-Term Assets</t>
  </si>
  <si>
    <t>Long-Term Liabilities</t>
  </si>
  <si>
    <t>Total Expenses</t>
  </si>
  <si>
    <t>Accounts receivable</t>
  </si>
  <si>
    <t>Notes payable</t>
  </si>
  <si>
    <t>Other long-term liabilities</t>
  </si>
  <si>
    <t>Unappropriated retained earnings</t>
  </si>
  <si>
    <t>Common stock</t>
  </si>
  <si>
    <t>Additional paid in capital</t>
  </si>
  <si>
    <t>Penalties and fines</t>
  </si>
  <si>
    <t>Gross profits</t>
  </si>
  <si>
    <t>Repairs and maintenance</t>
  </si>
  <si>
    <t>State taxes</t>
  </si>
  <si>
    <t>Rental Real-Estate</t>
  </si>
  <si>
    <t>Other Income</t>
  </si>
  <si>
    <t>Other Expenses</t>
  </si>
  <si>
    <t>Shareholders' capital</t>
  </si>
  <si>
    <t>Wages and salaries</t>
  </si>
  <si>
    <t>Partners' capital</t>
  </si>
  <si>
    <t>Cleaning and maintenance</t>
  </si>
  <si>
    <t>Accumulated depletion</t>
  </si>
  <si>
    <t>Beginning inventory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</si>
</sst>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164" fontId="0" fillId="0" borderId="16" xfId="0" applyNumberFormat="1" applyBorder="1" applyAlignment="1">
      <alignment/>
    </xf>
    <xf numFmtId="0" fontId="1" fillId="0" borderId="15" xfId="0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1" fillId="0" borderId="15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2" xfId="0" applyNumberFormat="1" applyBorder="1" applyAlignment="1">
      <alignment wrapText="1"/>
    </xf>
    <xf numFmtId="164" fontId="1" fillId="0" borderId="0" xfId="0" applyNumberFormat="1" applyFont="1" applyAlignment="1">
      <alignment/>
    </xf>
    <xf numFmtId="0" fontId="0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2" max="2" width="29.8515625" style="0" bestFit="1" customWidth="1"/>
    <col min="3" max="3" width="14.421875" style="0" bestFit="1" customWidth="1"/>
    <col min="4" max="4" width="8.57421875" style="0" bestFit="1" customWidth="1"/>
    <col min="5" max="5" width="10.140625" style="0" bestFit="1" customWidth="1"/>
    <col min="7" max="7" width="27.421875" style="2" bestFit="1" customWidth="1"/>
    <col min="8" max="10" width="9.140625" style="2" customWidth="1"/>
  </cols>
  <sheetData>
    <row r="2" spans="2:9" ht="12.75">
      <c r="B2" s="30" t="s">
        <v>68</v>
      </c>
      <c r="C2" s="30"/>
      <c r="D2" s="30"/>
      <c r="E2" s="30"/>
      <c r="F2" s="30"/>
      <c r="G2" s="30"/>
      <c r="H2" s="30"/>
      <c r="I2" s="30"/>
    </row>
    <row r="4" spans="2:5" ht="12.75">
      <c r="B4" s="27" t="s">
        <v>9</v>
      </c>
      <c r="C4" s="28"/>
      <c r="D4" s="28"/>
      <c r="E4" s="29"/>
    </row>
    <row r="5" spans="2:10" ht="12.75">
      <c r="B5" s="6" t="s">
        <v>62</v>
      </c>
      <c r="C5" s="3"/>
      <c r="D5" s="3"/>
      <c r="E5" s="7"/>
      <c r="G5" s="27" t="s">
        <v>28</v>
      </c>
      <c r="H5" s="28"/>
      <c r="I5" s="29"/>
      <c r="J5" s="20"/>
    </row>
    <row r="6" spans="2:9" ht="12.75">
      <c r="B6" s="8"/>
      <c r="C6" s="3"/>
      <c r="D6" s="3"/>
      <c r="E6" s="7"/>
      <c r="G6" s="15"/>
      <c r="H6" s="3"/>
      <c r="I6" s="7"/>
    </row>
    <row r="7" spans="2:9" ht="12.75">
      <c r="B7" s="8" t="s">
        <v>0</v>
      </c>
      <c r="C7" s="3">
        <v>45545</v>
      </c>
      <c r="D7" s="3"/>
      <c r="E7" s="7"/>
      <c r="G7" s="14" t="s">
        <v>61</v>
      </c>
      <c r="H7" s="3"/>
      <c r="I7" s="7">
        <v>885000</v>
      </c>
    </row>
    <row r="8" spans="2:9" ht="12.75">
      <c r="B8" s="8" t="s">
        <v>86</v>
      </c>
      <c r="C8" s="3">
        <v>22556</v>
      </c>
      <c r="D8" s="3"/>
      <c r="E8" s="7"/>
      <c r="G8" s="14" t="s">
        <v>25</v>
      </c>
      <c r="H8" s="3"/>
      <c r="I8" s="7"/>
    </row>
    <row r="9" spans="2:9" ht="12.75">
      <c r="B9" s="8" t="s">
        <v>3</v>
      </c>
      <c r="D9" s="2">
        <v>3450</v>
      </c>
      <c r="E9" s="7"/>
      <c r="G9" s="15" t="s">
        <v>46</v>
      </c>
      <c r="H9" s="3">
        <v>450</v>
      </c>
      <c r="I9" s="7"/>
    </row>
    <row r="10" spans="2:9" ht="12.75">
      <c r="B10" s="8" t="s">
        <v>4</v>
      </c>
      <c r="C10" s="3">
        <v>4652</v>
      </c>
      <c r="D10" s="3"/>
      <c r="E10" s="7"/>
      <c r="G10" s="15" t="s">
        <v>54</v>
      </c>
      <c r="H10" s="3">
        <v>15000</v>
      </c>
      <c r="I10" s="7"/>
    </row>
    <row r="11" spans="2:9" ht="12.75">
      <c r="B11" s="8"/>
      <c r="C11" s="3"/>
      <c r="D11" s="3"/>
      <c r="E11" s="7"/>
      <c r="G11" s="15" t="s">
        <v>31</v>
      </c>
      <c r="H11" s="3">
        <v>560</v>
      </c>
      <c r="I11" s="7"/>
    </row>
    <row r="12" spans="2:9" ht="12.75">
      <c r="B12" s="6" t="s">
        <v>83</v>
      </c>
      <c r="C12" s="3"/>
      <c r="D12" s="3"/>
      <c r="E12" s="7"/>
      <c r="G12" s="15" t="s">
        <v>47</v>
      </c>
      <c r="H12" s="3">
        <v>620</v>
      </c>
      <c r="I12" s="7"/>
    </row>
    <row r="13" spans="2:9" ht="12.75">
      <c r="B13" s="8" t="s">
        <v>39</v>
      </c>
      <c r="C13" s="3">
        <v>1657800</v>
      </c>
      <c r="D13" s="3"/>
      <c r="E13" s="7"/>
      <c r="G13" s="15" t="s">
        <v>48</v>
      </c>
      <c r="H13" s="3">
        <v>875</v>
      </c>
      <c r="I13" s="7"/>
    </row>
    <row r="14" spans="2:9" ht="12.75">
      <c r="B14" s="8" t="s">
        <v>7</v>
      </c>
      <c r="C14" s="2"/>
      <c r="D14" s="3">
        <v>445210</v>
      </c>
      <c r="E14" s="7"/>
      <c r="G14" s="15" t="s">
        <v>49</v>
      </c>
      <c r="H14" s="3">
        <v>6500</v>
      </c>
      <c r="I14" s="7"/>
    </row>
    <row r="15" spans="2:9" ht="12.75">
      <c r="B15" s="8" t="s">
        <v>73</v>
      </c>
      <c r="C15" s="3">
        <v>489847</v>
      </c>
      <c r="D15" s="3"/>
      <c r="E15" s="7"/>
      <c r="G15" s="15" t="s">
        <v>12</v>
      </c>
      <c r="H15" s="3">
        <v>12000</v>
      </c>
      <c r="I15" s="7"/>
    </row>
    <row r="16" spans="2:9" ht="12.75">
      <c r="B16" s="8" t="s">
        <v>16</v>
      </c>
      <c r="C16" s="3">
        <v>554212</v>
      </c>
      <c r="D16" s="3"/>
      <c r="E16" s="7"/>
      <c r="G16" s="15" t="s">
        <v>22</v>
      </c>
      <c r="H16" s="3">
        <v>1200</v>
      </c>
      <c r="I16" s="7"/>
    </row>
    <row r="17" spans="2:9" ht="12.75">
      <c r="B17" s="8" t="s">
        <v>74</v>
      </c>
      <c r="C17" s="3">
        <v>72312</v>
      </c>
      <c r="D17" s="3"/>
      <c r="E17" s="7"/>
      <c r="G17" s="15" t="s">
        <v>50</v>
      </c>
      <c r="H17" s="3">
        <v>8950</v>
      </c>
      <c r="I17" s="7"/>
    </row>
    <row r="18" spans="2:9" ht="12.75">
      <c r="B18" s="8"/>
      <c r="C18" s="3"/>
      <c r="D18" s="3"/>
      <c r="E18" s="9"/>
      <c r="G18" s="15" t="s">
        <v>75</v>
      </c>
      <c r="H18" s="3">
        <v>2300</v>
      </c>
      <c r="I18" s="7"/>
    </row>
    <row r="19" spans="2:9" ht="12.75">
      <c r="B19" s="6" t="s">
        <v>2</v>
      </c>
      <c r="C19" s="3"/>
      <c r="D19" s="3"/>
      <c r="E19" s="7">
        <f>SUM(C7:C18)-D9-D14</f>
        <v>2398264</v>
      </c>
      <c r="G19" s="15" t="s">
        <v>51</v>
      </c>
      <c r="H19" s="3">
        <v>15200</v>
      </c>
      <c r="I19" s="7"/>
    </row>
    <row r="20" spans="2:9" ht="12.75">
      <c r="B20" s="8"/>
      <c r="C20" s="3"/>
      <c r="D20" s="3"/>
      <c r="E20" s="7"/>
      <c r="G20" s="15" t="s">
        <v>36</v>
      </c>
      <c r="H20" s="3"/>
      <c r="I20" s="7"/>
    </row>
    <row r="21" spans="2:9" ht="12.75">
      <c r="B21" s="6" t="s">
        <v>63</v>
      </c>
      <c r="C21" s="3"/>
      <c r="D21" s="3"/>
      <c r="E21" s="7"/>
      <c r="G21" s="15" t="s">
        <v>52</v>
      </c>
      <c r="H21" s="3">
        <v>356200</v>
      </c>
      <c r="I21" s="7"/>
    </row>
    <row r="22" spans="2:9" ht="12.75">
      <c r="B22" s="8" t="s">
        <v>87</v>
      </c>
      <c r="C22" s="3">
        <v>26750</v>
      </c>
      <c r="D22" s="3"/>
      <c r="E22" s="7"/>
      <c r="G22" s="15" t="s">
        <v>53</v>
      </c>
      <c r="H22" s="3">
        <v>150000</v>
      </c>
      <c r="I22" s="7"/>
    </row>
    <row r="23" spans="2:9" ht="12.75">
      <c r="B23" s="8"/>
      <c r="C23" s="3"/>
      <c r="D23" s="3"/>
      <c r="E23" s="7"/>
      <c r="G23" s="15" t="s">
        <v>17</v>
      </c>
      <c r="H23" s="3">
        <v>5561</v>
      </c>
      <c r="I23" s="9"/>
    </row>
    <row r="24" spans="2:9" ht="12.75">
      <c r="B24" s="6" t="s">
        <v>84</v>
      </c>
      <c r="C24" s="3"/>
      <c r="D24" s="3"/>
      <c r="E24" s="7"/>
      <c r="G24" s="14" t="s">
        <v>85</v>
      </c>
      <c r="H24" s="3"/>
      <c r="I24" s="12">
        <f>SUM(H9:H23)</f>
        <v>575416</v>
      </c>
    </row>
    <row r="25" spans="2:9" ht="12.75">
      <c r="B25" s="8" t="s">
        <v>77</v>
      </c>
      <c r="C25" s="3">
        <v>566410</v>
      </c>
      <c r="D25" s="3"/>
      <c r="E25" s="7"/>
      <c r="G25" s="14" t="s">
        <v>55</v>
      </c>
      <c r="H25" s="3"/>
      <c r="I25" s="7">
        <f>I7-I24</f>
        <v>309584</v>
      </c>
    </row>
    <row r="26" spans="2:9" ht="12.75">
      <c r="B26" s="8" t="s">
        <v>88</v>
      </c>
      <c r="C26" s="3">
        <v>49810</v>
      </c>
      <c r="D26" s="3"/>
      <c r="E26" s="7"/>
      <c r="G26" s="16"/>
      <c r="H26" s="4"/>
      <c r="I26" s="9"/>
    </row>
    <row r="27" spans="2:5" ht="12.75">
      <c r="B27" s="8"/>
      <c r="C27" s="2"/>
      <c r="D27" s="3"/>
      <c r="E27" s="9"/>
    </row>
    <row r="28" spans="2:5" ht="12.75">
      <c r="B28" s="6" t="s">
        <v>1</v>
      </c>
      <c r="C28" s="3"/>
      <c r="D28" s="2"/>
      <c r="E28" s="5">
        <f>SUM(C22:C27)</f>
        <v>642970</v>
      </c>
    </row>
    <row r="29" spans="2:5" ht="12.75">
      <c r="B29" s="8"/>
      <c r="C29" s="3"/>
      <c r="D29" s="3"/>
      <c r="E29" s="7"/>
    </row>
    <row r="30" spans="2:5" ht="12.75">
      <c r="B30" s="6" t="s">
        <v>64</v>
      </c>
      <c r="C30" s="3"/>
      <c r="D30" s="3"/>
      <c r="E30" s="7"/>
    </row>
    <row r="31" spans="2:5" ht="12.75">
      <c r="B31" s="8" t="s">
        <v>89</v>
      </c>
      <c r="C31" s="3">
        <v>845210</v>
      </c>
      <c r="D31" s="3"/>
      <c r="E31" s="7"/>
    </row>
    <row r="32" spans="2:5" ht="12.75">
      <c r="B32" s="8" t="s">
        <v>24</v>
      </c>
      <c r="C32" s="3">
        <f>I7</f>
        <v>885000</v>
      </c>
      <c r="D32" s="2"/>
      <c r="E32" s="7"/>
    </row>
    <row r="33" spans="2:5" ht="12.75">
      <c r="B33" s="8" t="s">
        <v>25</v>
      </c>
      <c r="C33" s="2"/>
      <c r="D33" s="3">
        <f>I24</f>
        <v>575416</v>
      </c>
      <c r="E33" s="7"/>
    </row>
    <row r="34" spans="2:5" ht="12.75">
      <c r="B34" s="8" t="s">
        <v>90</v>
      </c>
      <c r="C34" s="2">
        <v>150000</v>
      </c>
      <c r="D34" s="3"/>
      <c r="E34" s="7"/>
    </row>
    <row r="35" spans="2:5" ht="12.75">
      <c r="B35" s="8" t="s">
        <v>91</v>
      </c>
      <c r="C35" s="2">
        <v>450500</v>
      </c>
      <c r="D35" s="3"/>
      <c r="E35" s="7"/>
    </row>
    <row r="36" spans="2:5" ht="12.75">
      <c r="B36" s="6" t="s">
        <v>76</v>
      </c>
      <c r="C36" s="3"/>
      <c r="D36" s="2"/>
      <c r="E36" s="5">
        <f>SUM(C31:C35)-D33</f>
        <v>1755294</v>
      </c>
    </row>
    <row r="37" spans="2:5" ht="12.75">
      <c r="B37" s="8"/>
      <c r="C37" s="3"/>
      <c r="D37" s="3"/>
      <c r="E37" s="9"/>
    </row>
    <row r="38" spans="2:5" ht="12.75">
      <c r="B38" s="6" t="s">
        <v>65</v>
      </c>
      <c r="C38" s="3"/>
      <c r="D38" s="3"/>
      <c r="E38" s="7">
        <f>E28+E36</f>
        <v>2398264</v>
      </c>
    </row>
    <row r="39" spans="2:5" ht="12.75">
      <c r="B39" s="8"/>
      <c r="C39" s="3"/>
      <c r="D39" s="3"/>
      <c r="E39" s="7"/>
    </row>
    <row r="40" spans="2:5" ht="12.75">
      <c r="B40" s="10"/>
      <c r="C40" s="4"/>
      <c r="D40" s="4"/>
      <c r="E40" s="9"/>
    </row>
    <row r="43" ht="12.75">
      <c r="B43" s="2"/>
    </row>
    <row r="44" ht="12.75">
      <c r="B44" s="2"/>
    </row>
  </sheetData>
  <sheetProtection/>
  <mergeCells count="3">
    <mergeCell ref="B4:E4"/>
    <mergeCell ref="G5:I5"/>
    <mergeCell ref="B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7"/>
  <sheetViews>
    <sheetView zoomScalePageLayoutView="0" workbookViewId="0" topLeftCell="A1">
      <selection activeCell="G6" sqref="G6"/>
    </sheetView>
  </sheetViews>
  <sheetFormatPr defaultColWidth="9.140625" defaultRowHeight="12.75"/>
  <cols>
    <col min="2" max="2" width="29.8515625" style="0" bestFit="1" customWidth="1"/>
    <col min="3" max="3" width="11.140625" style="0" bestFit="1" customWidth="1"/>
    <col min="4" max="4" width="10.140625" style="0" bestFit="1" customWidth="1"/>
    <col min="5" max="5" width="12.140625" style="0" bestFit="1" customWidth="1"/>
    <col min="7" max="7" width="26.140625" style="0" bestFit="1" customWidth="1"/>
    <col min="8" max="8" width="11.140625" style="0" bestFit="1" customWidth="1"/>
    <col min="9" max="9" width="10.140625" style="0" bestFit="1" customWidth="1"/>
    <col min="10" max="10" width="11.140625" style="0" bestFit="1" customWidth="1"/>
  </cols>
  <sheetData>
    <row r="2" spans="2:10" ht="12.75">
      <c r="B2" s="30" t="s">
        <v>79</v>
      </c>
      <c r="C2" s="30"/>
      <c r="D2" s="30"/>
      <c r="E2" s="30"/>
      <c r="F2" s="30"/>
      <c r="G2" s="30"/>
      <c r="H2" s="30"/>
      <c r="I2" s="30"/>
      <c r="J2" s="30"/>
    </row>
    <row r="4" spans="2:9" ht="12.75">
      <c r="B4" s="27" t="s">
        <v>9</v>
      </c>
      <c r="C4" s="28"/>
      <c r="D4" s="28"/>
      <c r="E4" s="29"/>
      <c r="G4" s="27" t="s">
        <v>45</v>
      </c>
      <c r="H4" s="28"/>
      <c r="I4" s="29"/>
    </row>
    <row r="5" spans="2:9" ht="12.75">
      <c r="B5" s="14" t="s">
        <v>62</v>
      </c>
      <c r="C5" s="3"/>
      <c r="D5" s="3"/>
      <c r="E5" s="7"/>
      <c r="G5" s="15"/>
      <c r="H5" s="3"/>
      <c r="I5" s="7"/>
    </row>
    <row r="6" spans="2:9" ht="12.75">
      <c r="B6" s="15"/>
      <c r="C6" s="3"/>
      <c r="D6" s="3"/>
      <c r="E6" s="7"/>
      <c r="G6" s="15" t="s">
        <v>104</v>
      </c>
      <c r="H6" s="3">
        <v>769520</v>
      </c>
      <c r="I6" s="7"/>
    </row>
    <row r="7" spans="2:9" ht="12.75">
      <c r="B7" s="15" t="s">
        <v>0</v>
      </c>
      <c r="C7" s="3">
        <v>124000</v>
      </c>
      <c r="D7" s="3"/>
      <c r="E7" s="7"/>
      <c r="G7" s="15" t="s">
        <v>26</v>
      </c>
      <c r="H7" s="3">
        <v>765112</v>
      </c>
      <c r="I7" s="7"/>
    </row>
    <row r="8" spans="2:9" ht="12.75">
      <c r="B8" s="15" t="s">
        <v>86</v>
      </c>
      <c r="C8" s="3">
        <v>666450</v>
      </c>
      <c r="D8" s="3"/>
      <c r="E8" s="7"/>
      <c r="G8" s="15"/>
      <c r="H8" s="2"/>
      <c r="I8" s="7"/>
    </row>
    <row r="9" spans="2:9" ht="12.75">
      <c r="B9" s="15" t="s">
        <v>3</v>
      </c>
      <c r="C9" s="2"/>
      <c r="D9" s="3">
        <v>35100</v>
      </c>
      <c r="E9" s="7"/>
      <c r="G9" s="17"/>
      <c r="H9" s="4"/>
      <c r="I9" s="9"/>
    </row>
    <row r="10" spans="2:5" ht="12.75">
      <c r="B10" s="15" t="s">
        <v>45</v>
      </c>
      <c r="C10" s="2">
        <f>H7</f>
        <v>765112</v>
      </c>
      <c r="D10" s="3"/>
      <c r="E10" s="7"/>
    </row>
    <row r="11" spans="2:5" ht="12.75">
      <c r="B11" s="15" t="s">
        <v>4</v>
      </c>
      <c r="C11" s="3">
        <v>116450</v>
      </c>
      <c r="D11" s="3"/>
      <c r="E11" s="7"/>
    </row>
    <row r="12" spans="2:10" ht="12.75">
      <c r="B12" s="15"/>
      <c r="C12" s="3"/>
      <c r="D12" s="3"/>
      <c r="E12" s="7"/>
      <c r="G12" s="2"/>
      <c r="H12" s="2"/>
      <c r="I12" s="2"/>
      <c r="J12" s="2"/>
    </row>
    <row r="13" spans="2:10" ht="12.75">
      <c r="B13" s="14" t="s">
        <v>83</v>
      </c>
      <c r="C13" s="3"/>
      <c r="D13" s="3"/>
      <c r="E13" s="7"/>
      <c r="G13" s="2"/>
      <c r="H13" s="2"/>
      <c r="I13" s="2"/>
      <c r="J13" s="2"/>
    </row>
    <row r="14" spans="2:11" ht="12.75">
      <c r="B14" s="15" t="s">
        <v>39</v>
      </c>
      <c r="C14" s="3">
        <v>2986974</v>
      </c>
      <c r="D14" s="3"/>
      <c r="E14" s="7"/>
      <c r="G14" s="27" t="s">
        <v>28</v>
      </c>
      <c r="H14" s="28"/>
      <c r="I14" s="29"/>
      <c r="J14" s="26"/>
      <c r="K14" s="25"/>
    </row>
    <row r="15" spans="2:11" ht="12.75">
      <c r="B15" s="15" t="s">
        <v>7</v>
      </c>
      <c r="C15" s="2"/>
      <c r="D15" s="2">
        <v>678500</v>
      </c>
      <c r="E15" s="7"/>
      <c r="G15" s="8"/>
      <c r="H15" s="25"/>
      <c r="I15" s="23"/>
      <c r="J15" s="25"/>
      <c r="K15" s="25"/>
    </row>
    <row r="16" spans="2:11" ht="12.75">
      <c r="B16" s="15" t="s">
        <v>6</v>
      </c>
      <c r="C16" s="3">
        <v>1996000</v>
      </c>
      <c r="D16" s="3"/>
      <c r="E16" s="7"/>
      <c r="G16" s="14" t="s">
        <v>60</v>
      </c>
      <c r="H16" s="25"/>
      <c r="I16" s="7">
        <v>3587540</v>
      </c>
      <c r="J16" s="3"/>
      <c r="K16" s="25"/>
    </row>
    <row r="17" spans="2:11" ht="12.75">
      <c r="B17" s="15" t="s">
        <v>42</v>
      </c>
      <c r="C17" s="3">
        <v>945000</v>
      </c>
      <c r="D17" s="3"/>
      <c r="E17" s="7"/>
      <c r="G17" s="15" t="s">
        <v>27</v>
      </c>
      <c r="H17" s="3">
        <v>956400</v>
      </c>
      <c r="I17" s="23"/>
      <c r="J17" s="3"/>
      <c r="K17" s="25"/>
    </row>
    <row r="18" spans="2:11" ht="12.75">
      <c r="B18" s="15" t="s">
        <v>43</v>
      </c>
      <c r="C18" s="3"/>
      <c r="D18" s="3">
        <v>37840</v>
      </c>
      <c r="E18" s="7"/>
      <c r="G18" t="s">
        <v>80</v>
      </c>
      <c r="H18" s="3">
        <v>545000</v>
      </c>
      <c r="I18" s="9"/>
      <c r="J18" s="25"/>
      <c r="K18" s="25"/>
    </row>
    <row r="19" spans="2:11" ht="12.75">
      <c r="B19" s="15" t="s">
        <v>40</v>
      </c>
      <c r="C19" s="3">
        <v>66545</v>
      </c>
      <c r="D19" s="3"/>
      <c r="E19" s="7"/>
      <c r="G19" s="15" t="s">
        <v>93</v>
      </c>
      <c r="H19" s="3"/>
      <c r="I19" s="7">
        <f>I16-H17-H18</f>
        <v>2086140</v>
      </c>
      <c r="J19" s="3"/>
      <c r="K19" s="25"/>
    </row>
    <row r="20" spans="2:11" ht="12.75">
      <c r="B20" s="15" t="s">
        <v>16</v>
      </c>
      <c r="C20" s="3">
        <v>889620</v>
      </c>
      <c r="D20" s="3"/>
      <c r="E20" s="7"/>
      <c r="G20" s="14" t="s">
        <v>25</v>
      </c>
      <c r="H20" s="3"/>
      <c r="I20" s="7"/>
      <c r="J20" s="3"/>
      <c r="K20" s="25"/>
    </row>
    <row r="21" spans="2:11" ht="12.75">
      <c r="B21" s="15" t="s">
        <v>74</v>
      </c>
      <c r="C21" s="3">
        <v>192100</v>
      </c>
      <c r="D21" s="3"/>
      <c r="E21" s="7"/>
      <c r="G21" s="15" t="s">
        <v>10</v>
      </c>
      <c r="H21" s="3">
        <v>12000</v>
      </c>
      <c r="I21" s="7"/>
      <c r="J21" s="3"/>
      <c r="K21" s="25"/>
    </row>
    <row r="22" spans="2:11" ht="12.75">
      <c r="B22" s="15"/>
      <c r="C22" s="3"/>
      <c r="D22" s="3"/>
      <c r="E22" s="9"/>
      <c r="G22" s="15" t="s">
        <v>29</v>
      </c>
      <c r="H22" s="3">
        <v>15500</v>
      </c>
      <c r="I22" s="7"/>
      <c r="J22" s="3"/>
      <c r="K22" s="25"/>
    </row>
    <row r="23" spans="2:11" ht="12.75">
      <c r="B23" s="14" t="s">
        <v>2</v>
      </c>
      <c r="C23" s="3"/>
      <c r="D23" s="3"/>
      <c r="E23" s="7">
        <f>SUM(C7:C22)-D9-D15-D18</f>
        <v>7996811</v>
      </c>
      <c r="G23" s="15" t="s">
        <v>56</v>
      </c>
      <c r="H23" s="3">
        <v>26000</v>
      </c>
      <c r="I23" s="7"/>
      <c r="J23" s="3"/>
      <c r="K23" s="25"/>
    </row>
    <row r="24" spans="2:11" ht="12.75">
      <c r="B24" s="15"/>
      <c r="C24" s="3"/>
      <c r="D24" s="3"/>
      <c r="E24" s="7"/>
      <c r="G24" s="15" t="s">
        <v>38</v>
      </c>
      <c r="H24" s="3">
        <v>6870</v>
      </c>
      <c r="I24" s="7"/>
      <c r="J24" s="3"/>
      <c r="K24" s="25"/>
    </row>
    <row r="25" spans="2:11" ht="12.75">
      <c r="B25" s="14" t="s">
        <v>63</v>
      </c>
      <c r="C25" s="3"/>
      <c r="D25" s="3"/>
      <c r="E25" s="7"/>
      <c r="G25" s="15" t="s">
        <v>31</v>
      </c>
      <c r="H25" s="3">
        <v>32550</v>
      </c>
      <c r="I25" s="7"/>
      <c r="J25" s="3"/>
      <c r="K25" s="25"/>
    </row>
    <row r="26" spans="2:11" ht="12.75">
      <c r="B26" s="18" t="s">
        <v>41</v>
      </c>
      <c r="C26" s="3">
        <v>285400</v>
      </c>
      <c r="D26" s="3"/>
      <c r="E26" s="7"/>
      <c r="G26" s="15" t="s">
        <v>33</v>
      </c>
      <c r="H26" s="3">
        <v>41560</v>
      </c>
      <c r="I26" s="7"/>
      <c r="J26" s="3"/>
      <c r="K26" s="25"/>
    </row>
    <row r="27" spans="2:11" ht="12.75">
      <c r="B27" s="15" t="s">
        <v>87</v>
      </c>
      <c r="C27" s="3">
        <v>652301</v>
      </c>
      <c r="D27" s="3"/>
      <c r="E27" s="7"/>
      <c r="G27" s="15" t="s">
        <v>34</v>
      </c>
      <c r="H27" s="3">
        <v>156200</v>
      </c>
      <c r="I27" s="7"/>
      <c r="J27" s="3"/>
      <c r="K27" s="25"/>
    </row>
    <row r="28" spans="2:11" ht="12.75">
      <c r="B28" s="15"/>
      <c r="C28" s="3"/>
      <c r="D28" s="3"/>
      <c r="E28" s="7"/>
      <c r="G28" s="15" t="s">
        <v>12</v>
      </c>
      <c r="H28" s="3">
        <v>26000</v>
      </c>
      <c r="I28" s="7"/>
      <c r="J28" s="3"/>
      <c r="K28" s="25"/>
    </row>
    <row r="29" spans="2:11" ht="12.75">
      <c r="B29" s="14" t="s">
        <v>84</v>
      </c>
      <c r="C29" s="3"/>
      <c r="D29" s="3"/>
      <c r="E29" s="7"/>
      <c r="G29" s="15" t="s">
        <v>35</v>
      </c>
      <c r="H29" s="3">
        <v>15400</v>
      </c>
      <c r="I29" s="7"/>
      <c r="J29" s="3"/>
      <c r="K29" s="25"/>
    </row>
    <row r="30" spans="2:11" ht="12.75">
      <c r="B30" s="15" t="s">
        <v>77</v>
      </c>
      <c r="C30" s="3">
        <v>4756000</v>
      </c>
      <c r="D30" s="3"/>
      <c r="E30" s="7"/>
      <c r="G30" s="15" t="s">
        <v>92</v>
      </c>
      <c r="H30" s="3">
        <v>45500</v>
      </c>
      <c r="I30" s="7"/>
      <c r="J30" s="3"/>
      <c r="K30" s="25"/>
    </row>
    <row r="31" spans="2:11" ht="12.75">
      <c r="B31" s="15" t="s">
        <v>88</v>
      </c>
      <c r="C31" s="3">
        <v>915230</v>
      </c>
      <c r="D31" s="3"/>
      <c r="E31" s="7"/>
      <c r="G31" s="15" t="s">
        <v>94</v>
      </c>
      <c r="H31" s="3">
        <v>87500</v>
      </c>
      <c r="I31" s="7"/>
      <c r="J31" s="3"/>
      <c r="K31" s="25"/>
    </row>
    <row r="32" spans="2:11" ht="12.75">
      <c r="B32" s="15"/>
      <c r="C32" s="2"/>
      <c r="D32" s="3"/>
      <c r="E32" s="9"/>
      <c r="G32" s="8" t="s">
        <v>95</v>
      </c>
      <c r="H32" s="3">
        <v>56440</v>
      </c>
      <c r="I32" s="7"/>
      <c r="J32" s="3"/>
      <c r="K32" s="25"/>
    </row>
    <row r="33" spans="2:11" ht="12.75">
      <c r="B33" s="14" t="s">
        <v>1</v>
      </c>
      <c r="C33" s="3"/>
      <c r="D33" s="2"/>
      <c r="E33" s="5">
        <f>SUM(C26:C32)</f>
        <v>6608931</v>
      </c>
      <c r="G33" s="15" t="s">
        <v>36</v>
      </c>
      <c r="H33" s="3"/>
      <c r="I33" s="7"/>
      <c r="J33" s="3"/>
      <c r="K33" s="25"/>
    </row>
    <row r="34" spans="2:11" ht="25.5">
      <c r="B34" s="15"/>
      <c r="C34" s="3"/>
      <c r="D34" s="3"/>
      <c r="E34" s="7"/>
      <c r="G34" s="19" t="s">
        <v>78</v>
      </c>
      <c r="H34" s="3">
        <v>600000</v>
      </c>
      <c r="I34" s="7"/>
      <c r="J34" s="3"/>
      <c r="K34" s="25"/>
    </row>
    <row r="35" spans="2:11" ht="25.5">
      <c r="B35" s="14" t="s">
        <v>64</v>
      </c>
      <c r="C35" s="3"/>
      <c r="D35" s="3"/>
      <c r="E35" s="7"/>
      <c r="G35" s="19" t="s">
        <v>37</v>
      </c>
      <c r="H35" s="3">
        <v>645450</v>
      </c>
      <c r="I35" s="9"/>
      <c r="J35" s="3"/>
      <c r="K35" s="25"/>
    </row>
    <row r="36" spans="2:11" ht="12.75">
      <c r="B36" s="15" t="s">
        <v>99</v>
      </c>
      <c r="C36" s="3">
        <v>988500</v>
      </c>
      <c r="D36" s="3"/>
      <c r="E36" s="7"/>
      <c r="G36" s="14" t="s">
        <v>85</v>
      </c>
      <c r="H36" s="3"/>
      <c r="I36" s="12">
        <f>SUM(H20:H35)</f>
        <v>1766970</v>
      </c>
      <c r="J36" s="3"/>
      <c r="K36" s="25"/>
    </row>
    <row r="37" spans="2:11" ht="12.75">
      <c r="B37" s="15" t="s">
        <v>24</v>
      </c>
      <c r="C37" s="3">
        <f>I16</f>
        <v>3587540</v>
      </c>
      <c r="D37" s="2"/>
      <c r="E37" s="7"/>
      <c r="G37" s="14" t="s">
        <v>61</v>
      </c>
      <c r="H37" s="3"/>
      <c r="I37" s="7">
        <f>I19-I36</f>
        <v>319170</v>
      </c>
      <c r="J37" s="25"/>
      <c r="K37" s="25"/>
    </row>
    <row r="38" spans="2:11" ht="12.75">
      <c r="B38" s="15" t="s">
        <v>25</v>
      </c>
      <c r="D38" s="2">
        <f>I36+H17+H18</f>
        <v>3268370</v>
      </c>
      <c r="E38" s="7"/>
      <c r="G38" s="16"/>
      <c r="H38" s="4"/>
      <c r="I38" s="9"/>
      <c r="J38" s="25"/>
      <c r="K38" s="25"/>
    </row>
    <row r="39" spans="2:11" ht="12.75">
      <c r="B39" s="15" t="s">
        <v>90</v>
      </c>
      <c r="C39" s="2">
        <v>15000</v>
      </c>
      <c r="D39" s="2"/>
      <c r="E39" s="7"/>
      <c r="J39" s="3"/>
      <c r="K39" s="25"/>
    </row>
    <row r="40" spans="2:5" ht="12.75">
      <c r="B40" s="15" t="s">
        <v>91</v>
      </c>
      <c r="C40" s="2">
        <v>65210</v>
      </c>
      <c r="D40" s="2"/>
      <c r="E40" s="7"/>
    </row>
    <row r="41" spans="2:5" ht="12.75">
      <c r="B41" s="14" t="s">
        <v>76</v>
      </c>
      <c r="C41" s="3"/>
      <c r="D41" s="2"/>
      <c r="E41" s="5">
        <f>SUM(C36:C40)-D38</f>
        <v>1387880</v>
      </c>
    </row>
    <row r="42" spans="2:5" ht="12.75">
      <c r="B42" s="15"/>
      <c r="C42" s="3"/>
      <c r="D42" s="3"/>
      <c r="E42" s="9"/>
    </row>
    <row r="43" spans="2:5" ht="12.75">
      <c r="B43" s="14" t="s">
        <v>65</v>
      </c>
      <c r="C43" s="3"/>
      <c r="D43" s="3"/>
      <c r="E43" s="7">
        <f>E33+E41</f>
        <v>7996811</v>
      </c>
    </row>
    <row r="44" spans="2:5" ht="12.75">
      <c r="B44" s="15"/>
      <c r="C44" s="3"/>
      <c r="D44" s="3"/>
      <c r="E44" s="7"/>
    </row>
    <row r="45" spans="2:5" ht="12.75">
      <c r="B45" s="16"/>
      <c r="C45" s="4"/>
      <c r="D45" s="4"/>
      <c r="E45" s="9"/>
    </row>
    <row r="46" ht="12.75">
      <c r="D46" s="2"/>
    </row>
    <row r="47" ht="12.75">
      <c r="C47" s="2"/>
    </row>
  </sheetData>
  <sheetProtection/>
  <mergeCells count="4">
    <mergeCell ref="B4:E4"/>
    <mergeCell ref="B2:J2"/>
    <mergeCell ref="G14:I14"/>
    <mergeCell ref="G4:I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6"/>
  <sheetViews>
    <sheetView zoomScalePageLayoutView="0" workbookViewId="0" topLeftCell="A1">
      <selection activeCell="H15" sqref="H15"/>
    </sheetView>
  </sheetViews>
  <sheetFormatPr defaultColWidth="9.140625" defaultRowHeight="12.75"/>
  <cols>
    <col min="2" max="2" width="25.7109375" style="0" bestFit="1" customWidth="1"/>
    <col min="3" max="3" width="14.57421875" style="2" bestFit="1" customWidth="1"/>
    <col min="4" max="5" width="10.140625" style="2" bestFit="1" customWidth="1"/>
    <col min="8" max="8" width="21.57421875" style="0" bestFit="1" customWidth="1"/>
    <col min="9" max="9" width="16.00390625" style="2" bestFit="1" customWidth="1"/>
    <col min="10" max="10" width="10.140625" style="2" bestFit="1" customWidth="1"/>
  </cols>
  <sheetData>
    <row r="2" spans="2:10" ht="12.75">
      <c r="B2" s="31" t="s">
        <v>69</v>
      </c>
      <c r="C2" s="31"/>
      <c r="D2" s="31"/>
      <c r="E2" s="31"/>
      <c r="F2" s="31"/>
      <c r="G2" s="31"/>
      <c r="H2" s="31"/>
      <c r="I2" s="31"/>
      <c r="J2" s="31"/>
    </row>
    <row r="3" ht="12.75">
      <c r="E3" s="1"/>
    </row>
    <row r="4" spans="2:5" ht="12.75">
      <c r="B4" s="27" t="s">
        <v>9</v>
      </c>
      <c r="C4" s="28"/>
      <c r="D4" s="28"/>
      <c r="E4" s="29"/>
    </row>
    <row r="5" spans="2:10" ht="12.75">
      <c r="B5" s="6" t="s">
        <v>62</v>
      </c>
      <c r="C5" s="3"/>
      <c r="D5" s="3"/>
      <c r="E5" s="7"/>
      <c r="H5" s="27" t="s">
        <v>96</v>
      </c>
      <c r="I5" s="28"/>
      <c r="J5" s="29"/>
    </row>
    <row r="6" spans="2:10" ht="12.75">
      <c r="B6" s="8"/>
      <c r="C6" s="3"/>
      <c r="D6" s="3"/>
      <c r="E6" s="7"/>
      <c r="H6" s="8"/>
      <c r="I6" s="3"/>
      <c r="J6" s="7"/>
    </row>
    <row r="7" spans="2:10" ht="12.75">
      <c r="B7" s="8" t="s">
        <v>0</v>
      </c>
      <c r="C7" s="3">
        <v>32500</v>
      </c>
      <c r="D7" s="3"/>
      <c r="E7" s="7"/>
      <c r="H7" s="6" t="s">
        <v>61</v>
      </c>
      <c r="I7" s="3"/>
      <c r="J7" s="7">
        <v>1224800</v>
      </c>
    </row>
    <row r="8" spans="2:10" ht="12.75">
      <c r="B8" s="8" t="s">
        <v>86</v>
      </c>
      <c r="C8" s="3">
        <v>30525</v>
      </c>
      <c r="D8" s="3"/>
      <c r="E8" s="7"/>
      <c r="H8" s="8"/>
      <c r="I8" s="3"/>
      <c r="J8" s="7"/>
    </row>
    <row r="9" spans="2:10" ht="12.75">
      <c r="B9" s="8" t="s">
        <v>3</v>
      </c>
      <c r="D9" s="3">
        <v>500</v>
      </c>
      <c r="E9" s="7"/>
      <c r="H9" s="6" t="s">
        <v>25</v>
      </c>
      <c r="I9" s="3"/>
      <c r="J9" s="7"/>
    </row>
    <row r="10" spans="2:10" ht="13.5" customHeight="1">
      <c r="B10" s="8" t="s">
        <v>4</v>
      </c>
      <c r="C10" s="3">
        <v>45509</v>
      </c>
      <c r="D10" s="3"/>
      <c r="E10" s="7"/>
      <c r="H10" s="8" t="s">
        <v>10</v>
      </c>
      <c r="I10" s="3">
        <v>5650</v>
      </c>
      <c r="J10" s="7"/>
    </row>
    <row r="11" spans="2:10" ht="12.75">
      <c r="B11" s="8"/>
      <c r="C11" s="3"/>
      <c r="D11" s="3"/>
      <c r="E11" s="7"/>
      <c r="H11" s="11" t="s">
        <v>11</v>
      </c>
      <c r="I11" s="3">
        <v>7800</v>
      </c>
      <c r="J11" s="7"/>
    </row>
    <row r="12" spans="2:10" ht="12.75">
      <c r="B12" s="6" t="s">
        <v>83</v>
      </c>
      <c r="C12" s="3"/>
      <c r="D12" s="3"/>
      <c r="E12" s="7"/>
      <c r="H12" s="11" t="s">
        <v>12</v>
      </c>
      <c r="I12" s="3">
        <v>24000</v>
      </c>
      <c r="J12" s="7"/>
    </row>
    <row r="13" spans="2:10" ht="12.75">
      <c r="B13" s="8" t="s">
        <v>5</v>
      </c>
      <c r="C13" s="3">
        <v>2550620</v>
      </c>
      <c r="D13" s="3"/>
      <c r="E13" s="7"/>
      <c r="H13" s="11" t="s">
        <v>13</v>
      </c>
      <c r="I13" s="3">
        <v>9560</v>
      </c>
      <c r="J13" s="7"/>
    </row>
    <row r="14" spans="2:10" ht="12.75">
      <c r="B14" s="8" t="s">
        <v>7</v>
      </c>
      <c r="D14" s="3">
        <v>259050</v>
      </c>
      <c r="E14" s="7"/>
      <c r="H14" s="11" t="s">
        <v>14</v>
      </c>
      <c r="I14" s="3">
        <v>32450</v>
      </c>
      <c r="J14" s="7"/>
    </row>
    <row r="15" spans="2:10" ht="12.75">
      <c r="B15" s="8" t="s">
        <v>6</v>
      </c>
      <c r="C15" s="3">
        <v>1245050</v>
      </c>
      <c r="D15" s="3"/>
      <c r="E15" s="7"/>
      <c r="H15" s="11" t="s">
        <v>100</v>
      </c>
      <c r="I15" s="3">
        <v>35000</v>
      </c>
      <c r="J15" s="7"/>
    </row>
    <row r="16" spans="2:10" ht="12.75">
      <c r="B16" s="8" t="s">
        <v>16</v>
      </c>
      <c r="C16" s="3">
        <v>501947</v>
      </c>
      <c r="D16" s="3"/>
      <c r="E16" s="7"/>
      <c r="H16" s="11" t="s">
        <v>15</v>
      </c>
      <c r="I16" s="3">
        <v>12000</v>
      </c>
      <c r="J16" s="9"/>
    </row>
    <row r="17" spans="2:10" ht="12.75">
      <c r="B17" s="8" t="s">
        <v>74</v>
      </c>
      <c r="C17" s="3">
        <v>153545</v>
      </c>
      <c r="D17" s="3"/>
      <c r="E17" s="7"/>
      <c r="H17" s="6" t="s">
        <v>85</v>
      </c>
      <c r="I17" s="3"/>
      <c r="J17" s="12">
        <f>SUM(I10:I16)</f>
        <v>126460</v>
      </c>
    </row>
    <row r="18" spans="2:10" ht="12.75">
      <c r="B18" s="8"/>
      <c r="C18" s="3"/>
      <c r="D18" s="3"/>
      <c r="E18" s="9"/>
      <c r="H18" s="6" t="s">
        <v>55</v>
      </c>
      <c r="I18" s="3"/>
      <c r="J18" s="7">
        <f>J7-J17</f>
        <v>1098340</v>
      </c>
    </row>
    <row r="19" spans="2:10" ht="12.75">
      <c r="B19" s="6" t="s">
        <v>2</v>
      </c>
      <c r="C19" s="3"/>
      <c r="D19" s="3"/>
      <c r="E19" s="7">
        <f>SUM(C7:C18)-D9-D14</f>
        <v>4300146</v>
      </c>
      <c r="H19" s="10"/>
      <c r="I19" s="4"/>
      <c r="J19" s="9"/>
    </row>
    <row r="20" spans="2:5" ht="12.75">
      <c r="B20" s="8"/>
      <c r="C20" s="3"/>
      <c r="D20" s="3"/>
      <c r="E20" s="7"/>
    </row>
    <row r="21" spans="2:8" ht="12.75">
      <c r="B21" s="6" t="s">
        <v>63</v>
      </c>
      <c r="C21" s="3"/>
      <c r="D21" s="3"/>
      <c r="E21" s="7"/>
      <c r="H21" s="24"/>
    </row>
    <row r="22" spans="2:10" ht="12.75">
      <c r="B22" s="8" t="s">
        <v>8</v>
      </c>
      <c r="C22" s="3">
        <v>49473</v>
      </c>
      <c r="D22" s="3"/>
      <c r="E22" s="7"/>
      <c r="H22" s="32" t="s">
        <v>97</v>
      </c>
      <c r="I22" s="33"/>
      <c r="J22" s="34"/>
    </row>
    <row r="23" spans="2:10" ht="12.75">
      <c r="B23" s="8"/>
      <c r="C23" s="3"/>
      <c r="D23" s="3"/>
      <c r="E23" s="7"/>
      <c r="H23" s="6" t="s">
        <v>61</v>
      </c>
      <c r="I23" s="3"/>
      <c r="J23" s="7">
        <v>34560</v>
      </c>
    </row>
    <row r="24" spans="2:10" ht="12.75">
      <c r="B24" s="6" t="s">
        <v>84</v>
      </c>
      <c r="C24" s="3"/>
      <c r="D24" s="3"/>
      <c r="E24" s="7"/>
      <c r="H24" s="8"/>
      <c r="I24" s="3"/>
      <c r="J24" s="7"/>
    </row>
    <row r="25" spans="2:10" ht="12.75">
      <c r="B25" s="8" t="s">
        <v>77</v>
      </c>
      <c r="C25" s="3">
        <v>999560</v>
      </c>
      <c r="D25" s="3"/>
      <c r="E25" s="7"/>
      <c r="H25" s="6" t="s">
        <v>98</v>
      </c>
      <c r="I25" s="3"/>
      <c r="J25" s="7"/>
    </row>
    <row r="26" spans="2:10" ht="12.75">
      <c r="B26" s="8" t="s">
        <v>88</v>
      </c>
      <c r="C26" s="3">
        <v>640540</v>
      </c>
      <c r="D26" s="3"/>
      <c r="E26" s="7"/>
      <c r="H26" s="8" t="s">
        <v>18</v>
      </c>
      <c r="I26" s="3">
        <v>1500</v>
      </c>
      <c r="J26" s="7"/>
    </row>
    <row r="27" spans="2:10" ht="12.75">
      <c r="B27" s="8"/>
      <c r="D27" s="3"/>
      <c r="E27" s="9"/>
      <c r="H27" s="11" t="s">
        <v>30</v>
      </c>
      <c r="I27" s="3">
        <v>52</v>
      </c>
      <c r="J27" s="7"/>
    </row>
    <row r="28" spans="2:10" ht="12.75">
      <c r="B28" s="6" t="s">
        <v>1</v>
      </c>
      <c r="C28" s="3"/>
      <c r="E28" s="5">
        <f>SUM(C22:C27)</f>
        <v>1689573</v>
      </c>
      <c r="H28" s="8" t="s">
        <v>19</v>
      </c>
      <c r="I28" s="3">
        <v>1600</v>
      </c>
      <c r="J28" s="7"/>
    </row>
    <row r="29" spans="2:10" ht="12.75">
      <c r="B29" s="8"/>
      <c r="C29" s="3"/>
      <c r="D29" s="3"/>
      <c r="E29" s="7"/>
      <c r="H29" s="8" t="s">
        <v>12</v>
      </c>
      <c r="I29" s="3"/>
      <c r="J29" s="7"/>
    </row>
    <row r="30" spans="2:10" ht="12.75">
      <c r="B30" s="6" t="s">
        <v>64</v>
      </c>
      <c r="C30" s="3"/>
      <c r="D30" s="3"/>
      <c r="E30" s="7"/>
      <c r="H30" s="8" t="s">
        <v>20</v>
      </c>
      <c r="I30" s="3">
        <v>4500</v>
      </c>
      <c r="J30" s="7"/>
    </row>
    <row r="31" spans="2:10" ht="12.75">
      <c r="B31" s="8" t="s">
        <v>99</v>
      </c>
      <c r="C31" s="3">
        <v>1489600</v>
      </c>
      <c r="D31" s="3"/>
      <c r="E31" s="7"/>
      <c r="H31" s="8" t="s">
        <v>21</v>
      </c>
      <c r="I31" s="3">
        <v>3450</v>
      </c>
      <c r="J31" s="7"/>
    </row>
    <row r="32" spans="2:10" ht="12.75">
      <c r="B32" s="8" t="s">
        <v>24</v>
      </c>
      <c r="C32" s="3">
        <f>J7+J23</f>
        <v>1259360</v>
      </c>
      <c r="E32" s="7"/>
      <c r="H32" s="8" t="s">
        <v>22</v>
      </c>
      <c r="I32" s="3">
        <v>360</v>
      </c>
      <c r="J32" s="7"/>
    </row>
    <row r="33" spans="2:10" ht="12.75">
      <c r="B33" s="8" t="s">
        <v>25</v>
      </c>
      <c r="D33" s="3">
        <f>J17+J35</f>
        <v>138387</v>
      </c>
      <c r="E33" s="9"/>
      <c r="H33" s="8" t="s">
        <v>23</v>
      </c>
      <c r="I33" s="3">
        <v>465</v>
      </c>
      <c r="J33" s="7"/>
    </row>
    <row r="34" spans="2:10" ht="12.75">
      <c r="B34" s="6" t="s">
        <v>76</v>
      </c>
      <c r="C34" s="3"/>
      <c r="E34" s="5">
        <f>SUM(C31:C32)-D33</f>
        <v>2610573</v>
      </c>
      <c r="H34" s="8"/>
      <c r="I34" s="3"/>
      <c r="J34" s="9"/>
    </row>
    <row r="35" spans="2:10" ht="12.75">
      <c r="B35" s="8"/>
      <c r="C35" s="3"/>
      <c r="D35" s="3"/>
      <c r="E35" s="9"/>
      <c r="H35" s="6" t="s">
        <v>85</v>
      </c>
      <c r="I35" s="3"/>
      <c r="J35" s="12">
        <f>SUM(I26:I34)</f>
        <v>11927</v>
      </c>
    </row>
    <row r="36" spans="2:10" ht="12.75">
      <c r="B36" s="6" t="s">
        <v>65</v>
      </c>
      <c r="C36" s="3"/>
      <c r="D36" s="3"/>
      <c r="E36" s="7">
        <f>E28+E34</f>
        <v>4300146</v>
      </c>
      <c r="H36" s="13" t="s">
        <v>55</v>
      </c>
      <c r="I36" s="4"/>
      <c r="J36" s="9">
        <f>J23-J35</f>
        <v>22633</v>
      </c>
    </row>
    <row r="37" spans="2:5" ht="12.75">
      <c r="B37" s="8"/>
      <c r="C37" s="3"/>
      <c r="D37" s="3"/>
      <c r="E37" s="7"/>
    </row>
    <row r="38" spans="2:5" ht="12.75">
      <c r="B38" s="10"/>
      <c r="C38" s="4"/>
      <c r="D38" s="4"/>
      <c r="E38" s="9"/>
    </row>
    <row r="46" ht="12.75">
      <c r="C46" s="3"/>
    </row>
  </sheetData>
  <sheetProtection/>
  <mergeCells count="4">
    <mergeCell ref="B4:E4"/>
    <mergeCell ref="B2:J2"/>
    <mergeCell ref="H22:J22"/>
    <mergeCell ref="H5:J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3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9.140625" style="2" customWidth="1"/>
    <col min="2" max="2" width="25.7109375" style="2" bestFit="1" customWidth="1"/>
    <col min="3" max="3" width="14.421875" style="2" bestFit="1" customWidth="1"/>
    <col min="4" max="4" width="11.140625" style="2" bestFit="1" customWidth="1"/>
    <col min="5" max="5" width="12.140625" style="2" bestFit="1" customWidth="1"/>
    <col min="6" max="7" width="9.140625" style="2" customWidth="1"/>
    <col min="8" max="8" width="26.421875" style="2" bestFit="1" customWidth="1"/>
    <col min="9" max="10" width="11.140625" style="2" bestFit="1" customWidth="1"/>
    <col min="11" max="11" width="12.140625" style="2" bestFit="1" customWidth="1"/>
    <col min="12" max="16384" width="9.140625" style="2" customWidth="1"/>
  </cols>
  <sheetData>
    <row r="2" spans="2:11" ht="12.75">
      <c r="B2" s="31" t="s">
        <v>70</v>
      </c>
      <c r="C2" s="31"/>
      <c r="D2" s="31"/>
      <c r="E2" s="31"/>
      <c r="F2" s="31"/>
      <c r="G2" s="31"/>
      <c r="H2" s="31"/>
      <c r="I2" s="31"/>
      <c r="J2" s="31"/>
      <c r="K2" s="31"/>
    </row>
    <row r="4" spans="2:5" ht="12.75">
      <c r="B4" s="27" t="s">
        <v>9</v>
      </c>
      <c r="C4" s="28"/>
      <c r="D4" s="28"/>
      <c r="E4" s="29"/>
    </row>
    <row r="5" spans="2:10" ht="12.75">
      <c r="B5" s="14" t="s">
        <v>62</v>
      </c>
      <c r="C5" s="3"/>
      <c r="D5" s="3"/>
      <c r="E5" s="7"/>
      <c r="H5" s="27" t="s">
        <v>45</v>
      </c>
      <c r="I5" s="28"/>
      <c r="J5" s="29"/>
    </row>
    <row r="6" spans="2:10" ht="12.75">
      <c r="B6" s="15"/>
      <c r="C6" s="3"/>
      <c r="D6" s="3"/>
      <c r="E6" s="7"/>
      <c r="H6" s="15"/>
      <c r="I6" s="3"/>
      <c r="J6" s="7"/>
    </row>
    <row r="7" spans="2:10" ht="12.75">
      <c r="B7" s="15" t="s">
        <v>0</v>
      </c>
      <c r="C7" s="3">
        <v>1964251</v>
      </c>
      <c r="D7" s="3"/>
      <c r="E7" s="7"/>
      <c r="H7" s="15" t="s">
        <v>104</v>
      </c>
      <c r="I7" s="3">
        <v>145800</v>
      </c>
      <c r="J7" s="7"/>
    </row>
    <row r="8" spans="2:10" ht="12.75">
      <c r="B8" s="15" t="s">
        <v>86</v>
      </c>
      <c r="C8" s="3">
        <v>7845210</v>
      </c>
      <c r="D8" s="3"/>
      <c r="E8" s="7"/>
      <c r="H8" s="15" t="s">
        <v>26</v>
      </c>
      <c r="I8" s="3">
        <v>151200</v>
      </c>
      <c r="J8" s="7"/>
    </row>
    <row r="9" spans="2:10" ht="12.75">
      <c r="B9" s="15" t="s">
        <v>3</v>
      </c>
      <c r="D9" s="3">
        <v>845860</v>
      </c>
      <c r="E9" s="7"/>
      <c r="H9" s="15"/>
      <c r="J9" s="7"/>
    </row>
    <row r="10" spans="2:10" ht="12.75">
      <c r="B10" s="15" t="s">
        <v>26</v>
      </c>
      <c r="C10" s="2">
        <f>I8</f>
        <v>151200</v>
      </c>
      <c r="D10" s="3"/>
      <c r="E10" s="7"/>
      <c r="H10" s="17"/>
      <c r="I10" s="4"/>
      <c r="J10" s="9"/>
    </row>
    <row r="11" spans="2:5" ht="12.75">
      <c r="B11" s="15" t="s">
        <v>4</v>
      </c>
      <c r="C11" s="3">
        <v>1224567</v>
      </c>
      <c r="D11" s="3"/>
      <c r="E11" s="7"/>
    </row>
    <row r="12" spans="2:5" ht="12.75">
      <c r="B12" s="15"/>
      <c r="C12" s="3"/>
      <c r="D12" s="3"/>
      <c r="E12" s="7"/>
    </row>
    <row r="13" spans="2:5" ht="12.75">
      <c r="B13" s="14" t="s">
        <v>83</v>
      </c>
      <c r="C13" s="3"/>
      <c r="D13" s="3"/>
      <c r="E13" s="7"/>
    </row>
    <row r="14" spans="2:5" ht="12.75">
      <c r="B14" s="15" t="s">
        <v>39</v>
      </c>
      <c r="C14" s="3">
        <v>51874520</v>
      </c>
      <c r="D14" s="3"/>
      <c r="E14" s="7"/>
    </row>
    <row r="15" spans="2:11" ht="12.75">
      <c r="B15" s="15" t="s">
        <v>7</v>
      </c>
      <c r="D15" s="2">
        <v>5457821</v>
      </c>
      <c r="E15" s="7"/>
      <c r="H15" s="27" t="s">
        <v>28</v>
      </c>
      <c r="I15" s="28"/>
      <c r="J15" s="29"/>
      <c r="K15" s="26"/>
    </row>
    <row r="16" spans="2:11" ht="12.75">
      <c r="B16" s="15" t="s">
        <v>6</v>
      </c>
      <c r="C16" s="3">
        <v>45700541</v>
      </c>
      <c r="D16" s="3"/>
      <c r="E16" s="7"/>
      <c r="H16" s="15"/>
      <c r="J16" s="7"/>
      <c r="K16" s="3"/>
    </row>
    <row r="17" spans="2:11" ht="12.75">
      <c r="B17" s="15" t="s">
        <v>42</v>
      </c>
      <c r="C17" s="3">
        <v>5000500</v>
      </c>
      <c r="D17" s="3"/>
      <c r="E17" s="7"/>
      <c r="H17" s="14" t="s">
        <v>60</v>
      </c>
      <c r="J17" s="7">
        <v>86452125</v>
      </c>
      <c r="K17" s="3"/>
    </row>
    <row r="18" spans="2:11" ht="12.75">
      <c r="B18" s="15" t="s">
        <v>43</v>
      </c>
      <c r="C18" s="3"/>
      <c r="D18" s="3">
        <v>446187</v>
      </c>
      <c r="E18" s="7"/>
      <c r="H18" s="15" t="s">
        <v>27</v>
      </c>
      <c r="I18" s="3">
        <v>20768680</v>
      </c>
      <c r="J18" s="7"/>
      <c r="K18" s="3"/>
    </row>
    <row r="19" spans="2:11" ht="12.75">
      <c r="B19" s="15" t="s">
        <v>40</v>
      </c>
      <c r="C19" s="3">
        <v>1289500</v>
      </c>
      <c r="D19" s="3"/>
      <c r="E19" s="7"/>
      <c r="H19" s="15" t="s">
        <v>80</v>
      </c>
      <c r="I19" s="2">
        <v>6845200</v>
      </c>
      <c r="J19" s="7"/>
      <c r="K19" s="3"/>
    </row>
    <row r="20" spans="2:11" ht="12.75">
      <c r="B20" s="15" t="s">
        <v>16</v>
      </c>
      <c r="C20" s="3">
        <v>1030742</v>
      </c>
      <c r="D20" s="3"/>
      <c r="E20" s="7"/>
      <c r="H20" s="15" t="s">
        <v>81</v>
      </c>
      <c r="I20" s="2">
        <v>566210</v>
      </c>
      <c r="J20" s="9"/>
      <c r="K20" s="3"/>
    </row>
    <row r="21" spans="2:11" ht="12.75">
      <c r="B21" s="15" t="s">
        <v>74</v>
      </c>
      <c r="C21" s="3">
        <v>1367681</v>
      </c>
      <c r="D21" s="3"/>
      <c r="E21" s="7"/>
      <c r="H21" s="15" t="s">
        <v>93</v>
      </c>
      <c r="I21" s="3"/>
      <c r="J21" s="7">
        <f>J17-I18-I19-I20</f>
        <v>58272035</v>
      </c>
      <c r="K21" s="3"/>
    </row>
    <row r="22" spans="2:11" ht="12.75">
      <c r="B22" s="15"/>
      <c r="C22" s="3"/>
      <c r="D22" s="3"/>
      <c r="E22" s="9"/>
      <c r="H22" s="14" t="s">
        <v>25</v>
      </c>
      <c r="I22" s="3"/>
      <c r="J22" s="7"/>
      <c r="K22" s="3"/>
    </row>
    <row r="23" spans="2:11" ht="12.75">
      <c r="B23" s="14" t="s">
        <v>2</v>
      </c>
      <c r="C23" s="3"/>
      <c r="D23" s="3"/>
      <c r="E23" s="7">
        <f>SUM(C7:C22)-D9-D15-D18</f>
        <v>110698844</v>
      </c>
      <c r="H23" s="15" t="s">
        <v>18</v>
      </c>
      <c r="I23" s="3">
        <v>456200</v>
      </c>
      <c r="J23" s="7"/>
      <c r="K23" s="3"/>
    </row>
    <row r="24" spans="2:11" ht="12.75">
      <c r="B24" s="15"/>
      <c r="C24" s="3"/>
      <c r="D24" s="3"/>
      <c r="E24" s="7"/>
      <c r="H24" s="15" t="s">
        <v>10</v>
      </c>
      <c r="I24" s="3">
        <v>156230</v>
      </c>
      <c r="J24" s="7"/>
      <c r="K24" s="3"/>
    </row>
    <row r="25" spans="2:11" ht="12.75">
      <c r="B25" s="14" t="s">
        <v>63</v>
      </c>
      <c r="C25" s="3"/>
      <c r="D25" s="3"/>
      <c r="E25" s="7"/>
      <c r="H25" s="15" t="s">
        <v>29</v>
      </c>
      <c r="I25" s="3">
        <v>600450</v>
      </c>
      <c r="J25" s="7"/>
      <c r="K25" s="3"/>
    </row>
    <row r="26" spans="2:11" ht="12.75">
      <c r="B26" s="18" t="s">
        <v>41</v>
      </c>
      <c r="C26" s="3">
        <v>897450</v>
      </c>
      <c r="D26" s="3"/>
      <c r="E26" s="7"/>
      <c r="H26" s="15" t="s">
        <v>30</v>
      </c>
      <c r="I26" s="3">
        <v>45210</v>
      </c>
      <c r="J26" s="7"/>
      <c r="K26" s="3"/>
    </row>
    <row r="27" spans="2:11" ht="12.75">
      <c r="B27" s="15" t="s">
        <v>87</v>
      </c>
      <c r="C27" s="3">
        <v>544512</v>
      </c>
      <c r="D27" s="3"/>
      <c r="E27" s="7"/>
      <c r="H27" s="15" t="s">
        <v>44</v>
      </c>
      <c r="I27" s="3">
        <v>284500</v>
      </c>
      <c r="J27" s="7"/>
      <c r="K27" s="3"/>
    </row>
    <row r="28" spans="2:11" ht="12.75">
      <c r="B28" s="15"/>
      <c r="C28" s="3"/>
      <c r="D28" s="3"/>
      <c r="E28" s="7"/>
      <c r="H28" s="15" t="s">
        <v>38</v>
      </c>
      <c r="I28" s="3">
        <v>56400</v>
      </c>
      <c r="J28" s="7"/>
      <c r="K28" s="3"/>
    </row>
    <row r="29" spans="2:11" ht="12.75">
      <c r="B29" s="14" t="s">
        <v>84</v>
      </c>
      <c r="C29" s="3"/>
      <c r="D29" s="3"/>
      <c r="E29" s="7"/>
      <c r="H29" s="15" t="s">
        <v>31</v>
      </c>
      <c r="I29" s="3">
        <v>89345</v>
      </c>
      <c r="J29" s="7"/>
      <c r="K29" s="3"/>
    </row>
    <row r="30" spans="2:11" ht="12.75">
      <c r="B30" s="15" t="s">
        <v>77</v>
      </c>
      <c r="C30" s="3">
        <v>6689452</v>
      </c>
      <c r="D30" s="3"/>
      <c r="E30" s="7"/>
      <c r="H30" s="15" t="s">
        <v>32</v>
      </c>
      <c r="I30" s="3">
        <v>78451</v>
      </c>
      <c r="J30" s="7"/>
      <c r="K30" s="3"/>
    </row>
    <row r="31" spans="2:11" ht="12.75">
      <c r="B31" s="15" t="s">
        <v>88</v>
      </c>
      <c r="C31" s="3">
        <v>941622</v>
      </c>
      <c r="D31" s="3"/>
      <c r="E31" s="7"/>
      <c r="H31" s="15" t="s">
        <v>33</v>
      </c>
      <c r="I31" s="3">
        <v>56681</v>
      </c>
      <c r="J31" s="7"/>
      <c r="K31" s="3"/>
    </row>
    <row r="32" spans="2:11" ht="12.75">
      <c r="B32" s="15"/>
      <c r="D32" s="3"/>
      <c r="E32" s="9"/>
      <c r="H32" s="15" t="s">
        <v>34</v>
      </c>
      <c r="I32" s="3">
        <v>645012</v>
      </c>
      <c r="J32" s="7"/>
      <c r="K32" s="3"/>
    </row>
    <row r="33" spans="2:11" ht="12.75">
      <c r="B33" s="14" t="s">
        <v>1</v>
      </c>
      <c r="C33" s="3"/>
      <c r="E33" s="5">
        <f>SUM(C26:C32)</f>
        <v>9073036</v>
      </c>
      <c r="H33" s="15" t="s">
        <v>12</v>
      </c>
      <c r="I33" s="3">
        <v>120000</v>
      </c>
      <c r="J33" s="7"/>
      <c r="K33" s="3"/>
    </row>
    <row r="34" spans="2:11" ht="12.75">
      <c r="B34" s="15"/>
      <c r="C34" s="3"/>
      <c r="D34" s="3"/>
      <c r="E34" s="7"/>
      <c r="H34" s="15" t="s">
        <v>35</v>
      </c>
      <c r="I34" s="3">
        <v>45785</v>
      </c>
      <c r="J34" s="7"/>
      <c r="K34" s="3"/>
    </row>
    <row r="35" spans="2:11" ht="12.75">
      <c r="B35" s="14" t="s">
        <v>64</v>
      </c>
      <c r="C35" s="3"/>
      <c r="D35" s="3"/>
      <c r="E35" s="7"/>
      <c r="H35" s="15" t="s">
        <v>92</v>
      </c>
      <c r="I35" s="3">
        <v>66542</v>
      </c>
      <c r="J35" s="7"/>
      <c r="K35" s="3"/>
    </row>
    <row r="36" spans="2:11" ht="12.75">
      <c r="B36" s="15" t="s">
        <v>99</v>
      </c>
      <c r="C36" s="3">
        <v>58790450</v>
      </c>
      <c r="D36" s="3"/>
      <c r="E36" s="7"/>
      <c r="H36" s="15" t="s">
        <v>94</v>
      </c>
      <c r="I36" s="3">
        <v>1785421</v>
      </c>
      <c r="J36" s="7"/>
      <c r="K36" s="3"/>
    </row>
    <row r="37" spans="2:11" ht="12.75">
      <c r="B37" s="15" t="s">
        <v>24</v>
      </c>
      <c r="C37" s="3">
        <f>J17</f>
        <v>86452125</v>
      </c>
      <c r="E37" s="7"/>
      <c r="H37" s="15" t="s">
        <v>36</v>
      </c>
      <c r="I37" s="3"/>
      <c r="J37" s="7"/>
      <c r="K37" s="3"/>
    </row>
    <row r="38" spans="2:11" ht="25.5">
      <c r="B38" s="15" t="s">
        <v>25</v>
      </c>
      <c r="D38" s="2">
        <f>J40+I18+I19+I20</f>
        <v>43616767</v>
      </c>
      <c r="E38" s="9"/>
      <c r="H38" s="19" t="s">
        <v>78</v>
      </c>
      <c r="I38" s="3">
        <v>1500000</v>
      </c>
      <c r="J38" s="7"/>
      <c r="K38" s="3"/>
    </row>
    <row r="39" spans="2:11" ht="25.5">
      <c r="B39" s="14" t="s">
        <v>76</v>
      </c>
      <c r="C39" s="3"/>
      <c r="E39" s="5">
        <f>C36+C37-D38</f>
        <v>101625808</v>
      </c>
      <c r="H39" s="19" t="s">
        <v>37</v>
      </c>
      <c r="I39" s="3">
        <v>9450450</v>
      </c>
      <c r="J39" s="7"/>
      <c r="K39" s="3"/>
    </row>
    <row r="40" spans="2:11" ht="12.75">
      <c r="B40" s="15"/>
      <c r="C40" s="3"/>
      <c r="D40" s="3"/>
      <c r="E40" s="9"/>
      <c r="H40" s="14" t="s">
        <v>85</v>
      </c>
      <c r="I40" s="3"/>
      <c r="J40" s="12">
        <f>SUM(I23:I39)</f>
        <v>15436677</v>
      </c>
      <c r="K40" s="3"/>
    </row>
    <row r="41" spans="2:11" ht="12.75">
      <c r="B41" s="14" t="s">
        <v>65</v>
      </c>
      <c r="C41" s="3"/>
      <c r="D41" s="3"/>
      <c r="E41" s="7">
        <f>E33+E39</f>
        <v>110698844</v>
      </c>
      <c r="H41" s="14" t="s">
        <v>61</v>
      </c>
      <c r="I41" s="3"/>
      <c r="J41" s="7">
        <f>J21-J40</f>
        <v>42835358</v>
      </c>
      <c r="K41" s="3"/>
    </row>
    <row r="42" spans="2:10" ht="12.75">
      <c r="B42" s="15"/>
      <c r="C42" s="3"/>
      <c r="D42" s="3"/>
      <c r="E42" s="7"/>
      <c r="H42" s="16"/>
      <c r="I42" s="4"/>
      <c r="J42" s="9"/>
    </row>
    <row r="43" spans="2:11" ht="12.75">
      <c r="B43" s="16"/>
      <c r="C43" s="4"/>
      <c r="D43" s="4"/>
      <c r="E43" s="9"/>
      <c r="H43" s="3"/>
      <c r="I43" s="3"/>
      <c r="J43" s="3"/>
      <c r="K43" s="3"/>
    </row>
  </sheetData>
  <sheetProtection/>
  <mergeCells count="4">
    <mergeCell ref="B4:E4"/>
    <mergeCell ref="B2:K2"/>
    <mergeCell ref="H5:J5"/>
    <mergeCell ref="H15:J15"/>
  </mergeCells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1">
      <selection activeCell="M12" sqref="M12"/>
    </sheetView>
  </sheetViews>
  <sheetFormatPr defaultColWidth="9.140625" defaultRowHeight="12.75"/>
  <cols>
    <col min="2" max="2" width="25.7109375" style="0" bestFit="1" customWidth="1"/>
    <col min="3" max="3" width="10.140625" style="0" bestFit="1" customWidth="1"/>
    <col min="4" max="4" width="8.57421875" style="0" bestFit="1" customWidth="1"/>
    <col min="5" max="5" width="10.140625" style="0" bestFit="1" customWidth="1"/>
    <col min="8" max="8" width="23.28125" style="0" bestFit="1" customWidth="1"/>
    <col min="9" max="9" width="17.28125" style="0" bestFit="1" customWidth="1"/>
    <col min="10" max="10" width="10.140625" style="0" bestFit="1" customWidth="1"/>
  </cols>
  <sheetData>
    <row r="2" spans="2:10" ht="12.75">
      <c r="B2" s="30" t="s">
        <v>71</v>
      </c>
      <c r="C2" s="30"/>
      <c r="D2" s="30"/>
      <c r="E2" s="30"/>
      <c r="F2" s="30"/>
      <c r="G2" s="30"/>
      <c r="H2" s="30"/>
      <c r="I2" s="30"/>
      <c r="J2" s="30"/>
    </row>
    <row r="4" spans="2:10" ht="12.75">
      <c r="B4" s="27" t="s">
        <v>9</v>
      </c>
      <c r="C4" s="28"/>
      <c r="D4" s="28"/>
      <c r="E4" s="29"/>
      <c r="I4" s="2"/>
      <c r="J4" s="2"/>
    </row>
    <row r="5" spans="2:10" ht="12.75">
      <c r="B5" s="6" t="s">
        <v>62</v>
      </c>
      <c r="C5" s="3"/>
      <c r="D5" s="3"/>
      <c r="E5" s="7"/>
      <c r="H5" s="27" t="s">
        <v>96</v>
      </c>
      <c r="I5" s="28"/>
      <c r="J5" s="29"/>
    </row>
    <row r="6" spans="2:10" ht="12.75">
      <c r="B6" s="8"/>
      <c r="C6" s="3"/>
      <c r="D6" s="3"/>
      <c r="E6" s="7"/>
      <c r="H6" s="8"/>
      <c r="I6" s="3"/>
      <c r="J6" s="7"/>
    </row>
    <row r="7" spans="2:10" ht="12.75">
      <c r="B7" s="8" t="s">
        <v>0</v>
      </c>
      <c r="C7" s="3">
        <v>23500</v>
      </c>
      <c r="D7" s="3"/>
      <c r="E7" s="7"/>
      <c r="H7" s="6" t="s">
        <v>61</v>
      </c>
      <c r="I7" s="3"/>
      <c r="J7" s="7">
        <v>225000</v>
      </c>
    </row>
    <row r="8" spans="2:10" ht="12.75">
      <c r="B8" s="8" t="s">
        <v>86</v>
      </c>
      <c r="C8" s="3">
        <v>21500</v>
      </c>
      <c r="D8" s="3"/>
      <c r="E8" s="7"/>
      <c r="H8" s="8"/>
      <c r="I8" s="3"/>
      <c r="J8" s="7"/>
    </row>
    <row r="9" spans="2:10" ht="12.75">
      <c r="B9" s="8" t="s">
        <v>3</v>
      </c>
      <c r="C9" s="2"/>
      <c r="D9" s="3">
        <v>500</v>
      </c>
      <c r="E9" s="7"/>
      <c r="H9" s="6" t="s">
        <v>25</v>
      </c>
      <c r="I9" s="3"/>
      <c r="J9" s="7"/>
    </row>
    <row r="10" spans="2:10" ht="12.75">
      <c r="B10" s="8" t="s">
        <v>4</v>
      </c>
      <c r="C10" s="3">
        <v>12000</v>
      </c>
      <c r="D10" s="3"/>
      <c r="E10" s="7"/>
      <c r="H10" s="8" t="s">
        <v>10</v>
      </c>
      <c r="I10" s="3">
        <v>6000</v>
      </c>
      <c r="J10" s="7"/>
    </row>
    <row r="11" spans="2:10" ht="12.75">
      <c r="B11" s="8"/>
      <c r="C11" s="3"/>
      <c r="D11" s="3"/>
      <c r="E11" s="7"/>
      <c r="H11" s="11" t="s">
        <v>102</v>
      </c>
      <c r="I11" s="3">
        <v>1200</v>
      </c>
      <c r="J11" s="7"/>
    </row>
    <row r="12" spans="2:10" ht="12.75">
      <c r="B12" s="6" t="s">
        <v>83</v>
      </c>
      <c r="C12" s="3"/>
      <c r="D12" s="3"/>
      <c r="E12" s="7"/>
      <c r="H12" s="11" t="s">
        <v>12</v>
      </c>
      <c r="I12" s="3">
        <v>10000</v>
      </c>
      <c r="J12" s="7"/>
    </row>
    <row r="13" spans="2:10" ht="12.75">
      <c r="B13" s="8" t="s">
        <v>5</v>
      </c>
      <c r="C13" s="3">
        <v>1000550</v>
      </c>
      <c r="D13" s="3"/>
      <c r="E13" s="7"/>
      <c r="H13" s="11" t="s">
        <v>13</v>
      </c>
      <c r="I13" s="3">
        <v>44520</v>
      </c>
      <c r="J13" s="7"/>
    </row>
    <row r="14" spans="2:10" ht="12.75">
      <c r="B14" s="8" t="s">
        <v>7</v>
      </c>
      <c r="C14" s="2"/>
      <c r="D14" s="3">
        <v>556055</v>
      </c>
      <c r="E14" s="7"/>
      <c r="H14" s="21" t="s">
        <v>57</v>
      </c>
      <c r="I14" s="22">
        <v>265</v>
      </c>
      <c r="J14" s="23"/>
    </row>
    <row r="15" spans="2:10" ht="12.75">
      <c r="B15" s="8" t="s">
        <v>6</v>
      </c>
      <c r="C15" s="3">
        <v>428000</v>
      </c>
      <c r="D15" s="3"/>
      <c r="E15" s="7"/>
      <c r="H15" s="11" t="s">
        <v>100</v>
      </c>
      <c r="I15" s="3">
        <v>24000</v>
      </c>
      <c r="J15" s="7"/>
    </row>
    <row r="16" spans="2:10" ht="12.75">
      <c r="B16" s="8" t="s">
        <v>16</v>
      </c>
      <c r="C16" s="3">
        <v>15000</v>
      </c>
      <c r="D16" s="3"/>
      <c r="E16" s="7"/>
      <c r="H16" s="11" t="s">
        <v>15</v>
      </c>
      <c r="I16" s="3">
        <v>12000</v>
      </c>
      <c r="J16" s="9"/>
    </row>
    <row r="17" spans="2:10" ht="12.75">
      <c r="B17" s="8" t="s">
        <v>74</v>
      </c>
      <c r="C17" s="3">
        <v>23405</v>
      </c>
      <c r="D17" s="3"/>
      <c r="E17" s="7"/>
      <c r="H17" s="6" t="s">
        <v>85</v>
      </c>
      <c r="I17" s="3"/>
      <c r="J17" s="12">
        <f>SUM(I10:I16)</f>
        <v>97985</v>
      </c>
    </row>
    <row r="18" spans="2:10" ht="12.75">
      <c r="B18" s="8"/>
      <c r="C18" s="3"/>
      <c r="D18" s="3"/>
      <c r="E18" s="9"/>
      <c r="H18" s="13" t="s">
        <v>55</v>
      </c>
      <c r="I18" s="4"/>
      <c r="J18" s="9">
        <f>J7-J17</f>
        <v>127015</v>
      </c>
    </row>
    <row r="19" spans="2:5" ht="12.75">
      <c r="B19" s="6" t="s">
        <v>2</v>
      </c>
      <c r="C19" s="3"/>
      <c r="D19" s="3"/>
      <c r="E19" s="7">
        <f>SUM(C7:C18)-D9-D14</f>
        <v>967400</v>
      </c>
    </row>
    <row r="20" spans="2:10" ht="12.75">
      <c r="B20" s="8"/>
      <c r="C20" s="3"/>
      <c r="D20" s="3"/>
      <c r="E20" s="7"/>
      <c r="I20" s="2"/>
      <c r="J20" s="2"/>
    </row>
    <row r="21" spans="2:10" ht="12.75">
      <c r="B21" s="6" t="s">
        <v>63</v>
      </c>
      <c r="C21" s="3"/>
      <c r="D21" s="3"/>
      <c r="E21" s="7"/>
      <c r="H21" s="24"/>
      <c r="I21" s="2"/>
      <c r="J21" s="2"/>
    </row>
    <row r="22" spans="2:10" ht="12.75">
      <c r="B22" s="8" t="s">
        <v>87</v>
      </c>
      <c r="C22" s="3">
        <v>14250</v>
      </c>
      <c r="D22" s="3"/>
      <c r="E22" s="7"/>
      <c r="H22" s="32" t="s">
        <v>97</v>
      </c>
      <c r="I22" s="33"/>
      <c r="J22" s="34"/>
    </row>
    <row r="23" spans="2:10" ht="12.75">
      <c r="B23" s="8"/>
      <c r="C23" s="3"/>
      <c r="D23" s="3"/>
      <c r="E23" s="7"/>
      <c r="H23" s="6" t="s">
        <v>61</v>
      </c>
      <c r="I23" s="3"/>
      <c r="J23" s="7">
        <v>26542</v>
      </c>
    </row>
    <row r="24" spans="2:10" ht="12.75">
      <c r="B24" s="6" t="s">
        <v>84</v>
      </c>
      <c r="C24" s="3"/>
      <c r="D24" s="3"/>
      <c r="E24" s="7"/>
      <c r="H24" s="8"/>
      <c r="I24" s="3"/>
      <c r="J24" s="7"/>
    </row>
    <row r="25" spans="2:10" ht="12.75">
      <c r="B25" s="8" t="s">
        <v>77</v>
      </c>
      <c r="C25" s="3">
        <v>652100</v>
      </c>
      <c r="D25" s="3"/>
      <c r="E25" s="7"/>
      <c r="H25" s="6" t="s">
        <v>98</v>
      </c>
      <c r="I25" s="3"/>
      <c r="J25" s="7"/>
    </row>
    <row r="26" spans="2:10" ht="12.75">
      <c r="B26" s="8" t="s">
        <v>88</v>
      </c>
      <c r="C26" s="3">
        <v>150400</v>
      </c>
      <c r="D26" s="3"/>
      <c r="E26" s="7"/>
      <c r="H26" s="8" t="s">
        <v>18</v>
      </c>
      <c r="I26" s="3">
        <v>4500</v>
      </c>
      <c r="J26" s="7"/>
    </row>
    <row r="27" spans="2:10" ht="12.75">
      <c r="B27" s="8"/>
      <c r="C27" s="2"/>
      <c r="D27" s="3"/>
      <c r="E27" s="9"/>
      <c r="H27" s="11" t="s">
        <v>30</v>
      </c>
      <c r="I27" s="3">
        <v>25</v>
      </c>
      <c r="J27" s="7"/>
    </row>
    <row r="28" spans="2:10" ht="12.75">
      <c r="B28" s="6" t="s">
        <v>1</v>
      </c>
      <c r="C28" s="3"/>
      <c r="D28" s="2"/>
      <c r="E28" s="5">
        <f>SUM(C22:C27)</f>
        <v>816750</v>
      </c>
      <c r="H28" s="8" t="s">
        <v>56</v>
      </c>
      <c r="I28" s="3">
        <v>16000</v>
      </c>
      <c r="J28" s="7"/>
    </row>
    <row r="29" spans="2:10" ht="12.75">
      <c r="B29" s="8"/>
      <c r="C29" s="3"/>
      <c r="D29" s="3"/>
      <c r="E29" s="7"/>
      <c r="H29" s="8" t="s">
        <v>12</v>
      </c>
      <c r="J29" s="7"/>
    </row>
    <row r="30" spans="2:10" ht="12.75">
      <c r="B30" s="6" t="s">
        <v>66</v>
      </c>
      <c r="C30" s="3"/>
      <c r="D30" s="3"/>
      <c r="E30" s="7"/>
      <c r="H30" s="8" t="s">
        <v>20</v>
      </c>
      <c r="I30" s="3">
        <v>1224</v>
      </c>
      <c r="J30" s="7"/>
    </row>
    <row r="31" spans="2:10" ht="12.75">
      <c r="B31" s="8" t="s">
        <v>101</v>
      </c>
      <c r="C31" s="3">
        <v>22634</v>
      </c>
      <c r="D31" s="3"/>
      <c r="E31" s="7"/>
      <c r="H31" s="8" t="s">
        <v>58</v>
      </c>
      <c r="I31" s="3">
        <v>2500</v>
      </c>
      <c r="J31" s="7"/>
    </row>
    <row r="32" spans="2:10" ht="12.75">
      <c r="B32" s="8" t="s">
        <v>24</v>
      </c>
      <c r="C32" s="3">
        <f>J7+J23</f>
        <v>251542</v>
      </c>
      <c r="D32" s="2"/>
      <c r="E32" s="7"/>
      <c r="H32" s="8" t="s">
        <v>22</v>
      </c>
      <c r="I32" s="3">
        <v>1142</v>
      </c>
      <c r="J32" s="7"/>
    </row>
    <row r="33" spans="2:10" ht="12.75">
      <c r="B33" s="8" t="s">
        <v>25</v>
      </c>
      <c r="D33" s="2">
        <f>J17+J35</f>
        <v>123526</v>
      </c>
      <c r="E33" s="9"/>
      <c r="H33" s="8" t="s">
        <v>23</v>
      </c>
      <c r="I33" s="3">
        <v>150</v>
      </c>
      <c r="J33" s="7"/>
    </row>
    <row r="34" spans="2:10" ht="12.75">
      <c r="B34" s="6" t="s">
        <v>76</v>
      </c>
      <c r="C34" s="3"/>
      <c r="D34" s="2"/>
      <c r="E34" s="5">
        <f>SUM(C31:C32)-D33</f>
        <v>150650</v>
      </c>
      <c r="H34" s="8"/>
      <c r="I34" s="3"/>
      <c r="J34" s="9"/>
    </row>
    <row r="35" spans="2:10" ht="12.75">
      <c r="B35" s="8"/>
      <c r="C35" s="3"/>
      <c r="D35" s="3"/>
      <c r="E35" s="9"/>
      <c r="H35" s="6" t="s">
        <v>85</v>
      </c>
      <c r="I35" s="3"/>
      <c r="J35" s="12">
        <f>SUM(I26:I34)</f>
        <v>25541</v>
      </c>
    </row>
    <row r="36" spans="2:10" ht="12.75">
      <c r="B36" s="6" t="s">
        <v>67</v>
      </c>
      <c r="C36" s="3"/>
      <c r="D36" s="3"/>
      <c r="E36" s="7">
        <f>E28+E34</f>
        <v>967400</v>
      </c>
      <c r="H36" s="13" t="s">
        <v>55</v>
      </c>
      <c r="I36" s="4"/>
      <c r="J36" s="9">
        <f>J23-J35</f>
        <v>1001</v>
      </c>
    </row>
    <row r="37" spans="2:10" ht="12.75">
      <c r="B37" s="8"/>
      <c r="C37" s="3"/>
      <c r="D37" s="3"/>
      <c r="E37" s="7"/>
      <c r="I37" s="2"/>
      <c r="J37" s="2"/>
    </row>
    <row r="38" spans="2:10" ht="12.75">
      <c r="B38" s="10"/>
      <c r="C38" s="4"/>
      <c r="D38" s="4"/>
      <c r="E38" s="9"/>
      <c r="I38" s="2"/>
      <c r="J38" s="2"/>
    </row>
    <row r="39" spans="9:10" ht="12.75">
      <c r="I39" s="2"/>
      <c r="J39" s="2"/>
    </row>
    <row r="40" spans="3:10" ht="12.75">
      <c r="C40" s="2"/>
      <c r="D40" s="2"/>
      <c r="E40" s="2"/>
      <c r="I40" s="2"/>
      <c r="J40" s="2"/>
    </row>
    <row r="41" ht="12.75">
      <c r="C41" s="2"/>
    </row>
  </sheetData>
  <sheetProtection/>
  <mergeCells count="4">
    <mergeCell ref="B4:E4"/>
    <mergeCell ref="B2:J2"/>
    <mergeCell ref="H22:J22"/>
    <mergeCell ref="H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45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25.7109375" style="0" bestFit="1" customWidth="1"/>
    <col min="3" max="4" width="11.140625" style="0" bestFit="1" customWidth="1"/>
    <col min="5" max="5" width="12.140625" style="0" bestFit="1" customWidth="1"/>
    <col min="8" max="8" width="25.00390625" style="0" bestFit="1" customWidth="1"/>
    <col min="9" max="9" width="12.140625" style="0" bestFit="1" customWidth="1"/>
    <col min="10" max="11" width="11.140625" style="0" bestFit="1" customWidth="1"/>
  </cols>
  <sheetData>
    <row r="2" spans="2:11" ht="12.75">
      <c r="B2" s="30" t="s">
        <v>72</v>
      </c>
      <c r="C2" s="30"/>
      <c r="D2" s="30"/>
      <c r="E2" s="30"/>
      <c r="F2" s="30"/>
      <c r="G2" s="30"/>
      <c r="H2" s="30"/>
      <c r="I2" s="30"/>
      <c r="J2" s="30"/>
      <c r="K2" s="30"/>
    </row>
    <row r="4" spans="2:11" ht="12.75">
      <c r="B4" s="27" t="s">
        <v>9</v>
      </c>
      <c r="C4" s="28"/>
      <c r="D4" s="28"/>
      <c r="E4" s="29"/>
      <c r="F4" s="2"/>
      <c r="G4" s="2"/>
      <c r="H4" s="2"/>
      <c r="I4" s="2"/>
      <c r="J4" s="2"/>
      <c r="K4" s="2"/>
    </row>
    <row r="5" spans="3:10" ht="12.75">
      <c r="C5" s="3"/>
      <c r="D5" s="3"/>
      <c r="E5" s="7"/>
      <c r="F5" s="2"/>
      <c r="G5" s="2"/>
      <c r="H5" s="27" t="s">
        <v>45</v>
      </c>
      <c r="I5" s="28"/>
      <c r="J5" s="29"/>
    </row>
    <row r="6" spans="2:10" ht="12.75">
      <c r="B6" s="14" t="s">
        <v>62</v>
      </c>
      <c r="C6" s="3"/>
      <c r="D6" s="3"/>
      <c r="E6" s="7"/>
      <c r="F6" s="2"/>
      <c r="G6" s="2"/>
      <c r="H6" s="15"/>
      <c r="I6" s="3"/>
      <c r="J6" s="7"/>
    </row>
    <row r="7" spans="2:10" ht="12.75">
      <c r="B7" s="15" t="s">
        <v>0</v>
      </c>
      <c r="C7" s="3">
        <v>400232</v>
      </c>
      <c r="D7" s="3"/>
      <c r="E7" s="7"/>
      <c r="F7" s="2"/>
      <c r="G7" s="2"/>
      <c r="H7" s="15" t="s">
        <v>104</v>
      </c>
      <c r="I7" s="3">
        <v>299450</v>
      </c>
      <c r="J7" s="7"/>
    </row>
    <row r="8" spans="2:10" ht="12.75">
      <c r="B8" s="15" t="s">
        <v>86</v>
      </c>
      <c r="C8" s="3">
        <v>988500</v>
      </c>
      <c r="D8" s="3"/>
      <c r="E8" s="7"/>
      <c r="F8" s="2"/>
      <c r="G8" s="2"/>
      <c r="H8" s="15" t="s">
        <v>26</v>
      </c>
      <c r="I8" s="3">
        <v>256120</v>
      </c>
      <c r="J8" s="7"/>
    </row>
    <row r="9" spans="2:10" ht="12.75">
      <c r="B9" s="15" t="s">
        <v>3</v>
      </c>
      <c r="C9" s="2"/>
      <c r="D9" s="3">
        <v>25105</v>
      </c>
      <c r="E9" s="7"/>
      <c r="F9" s="2"/>
      <c r="G9" s="2"/>
      <c r="H9" s="15"/>
      <c r="I9" s="2"/>
      <c r="J9" s="7"/>
    </row>
    <row r="10" spans="2:10" ht="12.75">
      <c r="B10" s="15" t="s">
        <v>26</v>
      </c>
      <c r="C10" s="2">
        <f>I8</f>
        <v>256120</v>
      </c>
      <c r="D10" s="3"/>
      <c r="E10" s="7"/>
      <c r="F10" s="2"/>
      <c r="G10" s="2"/>
      <c r="H10" s="17"/>
      <c r="I10" s="4"/>
      <c r="J10" s="9"/>
    </row>
    <row r="11" spans="2:7" ht="12.75">
      <c r="B11" s="15" t="s">
        <v>4</v>
      </c>
      <c r="C11" s="3">
        <v>56200</v>
      </c>
      <c r="D11" s="3"/>
      <c r="E11" s="7"/>
      <c r="F11" s="2"/>
      <c r="G11" s="2"/>
    </row>
    <row r="12" spans="2:7" ht="12.75">
      <c r="B12" s="15"/>
      <c r="C12" s="3"/>
      <c r="D12" s="3"/>
      <c r="E12" s="7"/>
      <c r="F12" s="2"/>
      <c r="G12" s="2"/>
    </row>
    <row r="13" spans="2:11" ht="12.75">
      <c r="B13" s="14" t="s">
        <v>83</v>
      </c>
      <c r="C13" s="3"/>
      <c r="D13" s="3"/>
      <c r="E13" s="7"/>
      <c r="F13" s="2"/>
      <c r="G13" s="2"/>
      <c r="H13" s="2"/>
      <c r="I13" s="2"/>
      <c r="J13" s="2"/>
      <c r="K13" s="2"/>
    </row>
    <row r="14" spans="2:11" ht="12.75">
      <c r="B14" s="15" t="s">
        <v>39</v>
      </c>
      <c r="C14" s="3">
        <v>2780652</v>
      </c>
      <c r="D14" s="3"/>
      <c r="E14" s="7"/>
      <c r="F14" s="2"/>
      <c r="G14" s="2"/>
      <c r="H14" s="2"/>
      <c r="I14" s="2"/>
      <c r="J14" s="2"/>
      <c r="K14" s="2"/>
    </row>
    <row r="15" spans="2:11" ht="12.75">
      <c r="B15" s="15" t="s">
        <v>7</v>
      </c>
      <c r="C15" s="2"/>
      <c r="D15" s="2">
        <v>965230</v>
      </c>
      <c r="E15" s="7"/>
      <c r="F15" s="2"/>
      <c r="G15" s="2"/>
      <c r="H15" s="27" t="s">
        <v>28</v>
      </c>
      <c r="I15" s="28"/>
      <c r="J15" s="29"/>
      <c r="K15" s="26"/>
    </row>
    <row r="16" spans="2:11" ht="12.75">
      <c r="B16" s="15" t="s">
        <v>6</v>
      </c>
      <c r="C16" s="3">
        <v>286500</v>
      </c>
      <c r="D16" s="3"/>
      <c r="E16" s="7"/>
      <c r="F16" s="2"/>
      <c r="G16" s="2"/>
      <c r="H16" s="8"/>
      <c r="J16" s="23"/>
      <c r="K16" s="3"/>
    </row>
    <row r="17" spans="2:11" ht="12.75">
      <c r="B17" s="15" t="s">
        <v>59</v>
      </c>
      <c r="C17" s="3">
        <v>2845300</v>
      </c>
      <c r="D17" s="3"/>
      <c r="E17" s="7"/>
      <c r="F17" s="2"/>
      <c r="G17" s="2"/>
      <c r="H17" s="14" t="s">
        <v>60</v>
      </c>
      <c r="J17" s="7">
        <v>16000541</v>
      </c>
      <c r="K17" s="3"/>
    </row>
    <row r="18" spans="2:11" ht="12.75">
      <c r="B18" s="15" t="s">
        <v>103</v>
      </c>
      <c r="C18" s="3"/>
      <c r="D18" s="3">
        <v>945200</v>
      </c>
      <c r="E18" s="7"/>
      <c r="F18" s="2"/>
      <c r="G18" s="2"/>
      <c r="H18" s="15" t="s">
        <v>27</v>
      </c>
      <c r="I18" s="3">
        <v>3925560</v>
      </c>
      <c r="J18" s="23"/>
      <c r="K18" s="3"/>
    </row>
    <row r="19" spans="2:11" ht="12.75">
      <c r="B19" s="15" t="s">
        <v>40</v>
      </c>
      <c r="C19" s="3">
        <v>81002</v>
      </c>
      <c r="D19" s="3"/>
      <c r="E19" s="7"/>
      <c r="F19" s="2"/>
      <c r="G19" s="2"/>
      <c r="H19" t="s">
        <v>82</v>
      </c>
      <c r="I19" s="3">
        <v>78540</v>
      </c>
      <c r="J19" s="9"/>
      <c r="K19" s="25"/>
    </row>
    <row r="20" spans="2:11" ht="12.75">
      <c r="B20" s="15" t="s">
        <v>16</v>
      </c>
      <c r="C20" s="3">
        <v>645002</v>
      </c>
      <c r="D20" s="3"/>
      <c r="E20" s="7"/>
      <c r="F20" s="2"/>
      <c r="G20" s="2"/>
      <c r="H20" s="15" t="s">
        <v>93</v>
      </c>
      <c r="I20" s="3"/>
      <c r="J20" s="7">
        <f>J17-I18-I19</f>
        <v>11996441</v>
      </c>
      <c r="K20" s="3"/>
    </row>
    <row r="21" spans="2:11" ht="12.75">
      <c r="B21" s="15" t="s">
        <v>74</v>
      </c>
      <c r="C21" s="3">
        <v>566120</v>
      </c>
      <c r="D21" s="3"/>
      <c r="E21" s="7"/>
      <c r="F21" s="2"/>
      <c r="G21" s="2"/>
      <c r="H21" s="14" t="s">
        <v>25</v>
      </c>
      <c r="I21" s="3"/>
      <c r="J21" s="7"/>
      <c r="K21" s="3"/>
    </row>
    <row r="22" spans="2:11" ht="12.75">
      <c r="B22" s="15"/>
      <c r="C22" s="3"/>
      <c r="D22" s="3"/>
      <c r="E22" s="9"/>
      <c r="F22" s="2"/>
      <c r="G22" s="2"/>
      <c r="H22" s="15" t="s">
        <v>10</v>
      </c>
      <c r="I22" s="3">
        <v>36000</v>
      </c>
      <c r="J22" s="7"/>
      <c r="K22" s="3"/>
    </row>
    <row r="23" spans="2:11" ht="12.75">
      <c r="B23" s="14" t="s">
        <v>2</v>
      </c>
      <c r="C23" s="3"/>
      <c r="D23" s="3"/>
      <c r="E23" s="7">
        <f>SUM(C7:C22)-D9-D15-D18</f>
        <v>6970093</v>
      </c>
      <c r="F23" s="2"/>
      <c r="G23" s="2"/>
      <c r="H23" s="15" t="s">
        <v>29</v>
      </c>
      <c r="I23" s="3">
        <v>541200</v>
      </c>
      <c r="J23" s="7"/>
      <c r="K23" s="3"/>
    </row>
    <row r="24" spans="2:11" ht="12.75">
      <c r="B24" s="15"/>
      <c r="C24" s="3"/>
      <c r="D24" s="3"/>
      <c r="E24" s="7"/>
      <c r="F24" s="2"/>
      <c r="G24" s="2"/>
      <c r="H24" s="15" t="s">
        <v>44</v>
      </c>
      <c r="I24" s="3">
        <v>250000</v>
      </c>
      <c r="J24" s="7"/>
      <c r="K24" s="3"/>
    </row>
    <row r="25" spans="2:11" ht="12.75">
      <c r="B25" s="14" t="s">
        <v>63</v>
      </c>
      <c r="C25" s="3"/>
      <c r="D25" s="3"/>
      <c r="E25" s="7"/>
      <c r="F25" s="2"/>
      <c r="G25" s="2"/>
      <c r="H25" s="15" t="s">
        <v>38</v>
      </c>
      <c r="I25" s="3">
        <v>16000</v>
      </c>
      <c r="J25" s="7"/>
      <c r="K25" s="3"/>
    </row>
    <row r="26" spans="2:11" ht="12.75">
      <c r="B26" s="18" t="s">
        <v>41</v>
      </c>
      <c r="C26" s="3">
        <v>54000</v>
      </c>
      <c r="D26" s="3"/>
      <c r="E26" s="7"/>
      <c r="F26" s="2"/>
      <c r="G26" s="2"/>
      <c r="H26" s="15" t="s">
        <v>31</v>
      </c>
      <c r="I26" s="3">
        <v>102500</v>
      </c>
      <c r="J26" s="7"/>
      <c r="K26" s="3"/>
    </row>
    <row r="27" spans="2:11" ht="12.75">
      <c r="B27" s="15" t="s">
        <v>87</v>
      </c>
      <c r="C27" s="3">
        <v>14212</v>
      </c>
      <c r="D27" s="3"/>
      <c r="E27" s="7"/>
      <c r="F27" s="2"/>
      <c r="G27" s="2"/>
      <c r="H27" s="15" t="s">
        <v>32</v>
      </c>
      <c r="I27" s="3">
        <v>54560</v>
      </c>
      <c r="J27" s="7"/>
      <c r="K27" s="3"/>
    </row>
    <row r="28" spans="2:11" ht="12.75">
      <c r="B28" s="15"/>
      <c r="C28" s="3"/>
      <c r="D28" s="3"/>
      <c r="E28" s="7"/>
      <c r="F28" s="2"/>
      <c r="G28" s="2"/>
      <c r="H28" s="15" t="s">
        <v>33</v>
      </c>
      <c r="I28" s="3">
        <v>345050</v>
      </c>
      <c r="J28" s="7"/>
      <c r="K28" s="3"/>
    </row>
    <row r="29" spans="2:11" ht="12.75">
      <c r="B29" s="14" t="s">
        <v>84</v>
      </c>
      <c r="C29" s="3"/>
      <c r="D29" s="3"/>
      <c r="E29" s="7"/>
      <c r="F29" s="2"/>
      <c r="G29" s="2"/>
      <c r="H29" s="15" t="s">
        <v>34</v>
      </c>
      <c r="I29" s="3">
        <v>988542</v>
      </c>
      <c r="J29" s="7"/>
      <c r="K29" s="3"/>
    </row>
    <row r="30" spans="2:11" ht="12.75">
      <c r="B30" s="15" t="s">
        <v>77</v>
      </c>
      <c r="C30" s="3">
        <v>1885200</v>
      </c>
      <c r="D30" s="3"/>
      <c r="E30" s="7"/>
      <c r="F30" s="2"/>
      <c r="G30" s="2"/>
      <c r="H30" s="15" t="s">
        <v>12</v>
      </c>
      <c r="I30" s="3">
        <v>99500</v>
      </c>
      <c r="J30" s="7"/>
      <c r="K30" s="3"/>
    </row>
    <row r="31" spans="2:11" ht="12.75">
      <c r="B31" s="15" t="s">
        <v>88</v>
      </c>
      <c r="C31" s="3">
        <v>66520</v>
      </c>
      <c r="D31" s="3"/>
      <c r="E31" s="7"/>
      <c r="F31" s="2"/>
      <c r="G31" s="2"/>
      <c r="H31" s="15" t="s">
        <v>35</v>
      </c>
      <c r="I31" s="3">
        <v>29010</v>
      </c>
      <c r="J31" s="7"/>
      <c r="K31" s="3"/>
    </row>
    <row r="32" spans="2:11" ht="12.75">
      <c r="B32" s="15"/>
      <c r="C32" s="2"/>
      <c r="D32" s="3"/>
      <c r="E32" s="9"/>
      <c r="F32" s="2"/>
      <c r="G32" s="2"/>
      <c r="H32" s="15" t="s">
        <v>92</v>
      </c>
      <c r="I32" s="3">
        <v>66510</v>
      </c>
      <c r="J32" s="7"/>
      <c r="K32" s="3"/>
    </row>
    <row r="33" spans="2:11" ht="12.75">
      <c r="B33" s="14" t="s">
        <v>1</v>
      </c>
      <c r="C33" s="3"/>
      <c r="D33" s="2"/>
      <c r="E33" s="5">
        <f>SUM(C26:C32)</f>
        <v>2019932</v>
      </c>
      <c r="F33" s="2"/>
      <c r="G33" s="2"/>
      <c r="H33" s="15" t="s">
        <v>94</v>
      </c>
      <c r="I33" s="3">
        <v>895640</v>
      </c>
      <c r="J33" s="7"/>
      <c r="K33" s="3"/>
    </row>
    <row r="34" spans="2:11" ht="12.75">
      <c r="B34" s="15"/>
      <c r="C34" s="3"/>
      <c r="D34" s="3"/>
      <c r="E34" s="7"/>
      <c r="F34" s="2"/>
      <c r="G34" s="2"/>
      <c r="H34" s="15" t="s">
        <v>36</v>
      </c>
      <c r="I34" s="3">
        <v>4450550</v>
      </c>
      <c r="J34" s="7"/>
      <c r="K34" s="3"/>
    </row>
    <row r="35" spans="2:11" ht="12.75">
      <c r="B35" s="14" t="s">
        <v>66</v>
      </c>
      <c r="C35" s="3"/>
      <c r="D35" s="3"/>
      <c r="E35" s="7"/>
      <c r="F35" s="2"/>
      <c r="G35" s="2"/>
      <c r="H35" s="19"/>
      <c r="I35" s="3"/>
      <c r="J35" s="7"/>
      <c r="K35" s="3"/>
    </row>
    <row r="36" spans="2:11" ht="12.75">
      <c r="B36" s="8" t="s">
        <v>101</v>
      </c>
      <c r="C36" s="3">
        <v>828782</v>
      </c>
      <c r="D36" s="3"/>
      <c r="E36" s="7"/>
      <c r="F36" s="2"/>
      <c r="G36" s="2"/>
      <c r="H36" s="19"/>
      <c r="I36" s="3"/>
      <c r="J36" s="7"/>
      <c r="K36" s="3"/>
    </row>
    <row r="37" spans="2:11" ht="12.75">
      <c r="B37" s="15" t="s">
        <v>24</v>
      </c>
      <c r="C37" s="3">
        <f>J17</f>
        <v>16000541</v>
      </c>
      <c r="D37" s="2"/>
      <c r="E37" s="7"/>
      <c r="F37" s="2"/>
      <c r="G37" s="2"/>
      <c r="H37" s="14" t="s">
        <v>85</v>
      </c>
      <c r="I37" s="3"/>
      <c r="J37" s="12">
        <f>SUM(I22:I36)</f>
        <v>7875062</v>
      </c>
      <c r="K37" s="3"/>
    </row>
    <row r="38" spans="2:11" ht="12.75">
      <c r="B38" s="15" t="s">
        <v>25</v>
      </c>
      <c r="D38" s="2">
        <f>J37+I18+I19</f>
        <v>11879162</v>
      </c>
      <c r="E38" s="9"/>
      <c r="F38" s="2"/>
      <c r="G38" s="2"/>
      <c r="H38" s="14" t="s">
        <v>61</v>
      </c>
      <c r="I38" s="3"/>
      <c r="J38" s="7">
        <f>J20-J37</f>
        <v>4121379</v>
      </c>
      <c r="K38" s="3"/>
    </row>
    <row r="39" spans="2:11" ht="12.75">
      <c r="B39" s="14" t="s">
        <v>76</v>
      </c>
      <c r="C39" s="3"/>
      <c r="D39" s="2"/>
      <c r="E39" s="5">
        <f>C36+C37-D38</f>
        <v>4950161</v>
      </c>
      <c r="F39" s="2"/>
      <c r="G39" s="2"/>
      <c r="H39" s="16"/>
      <c r="I39" s="4"/>
      <c r="J39" s="9"/>
      <c r="K39" s="25"/>
    </row>
    <row r="40" spans="2:11" ht="12.75">
      <c r="B40" s="15"/>
      <c r="C40" s="3"/>
      <c r="D40" s="3"/>
      <c r="E40" s="9"/>
      <c r="F40" s="2"/>
      <c r="G40" s="2"/>
      <c r="K40" s="25"/>
    </row>
    <row r="41" spans="2:11" ht="12.75">
      <c r="B41" s="14" t="s">
        <v>67</v>
      </c>
      <c r="C41" s="3"/>
      <c r="D41" s="3"/>
      <c r="E41" s="7">
        <f>E33+E39</f>
        <v>6970093</v>
      </c>
      <c r="F41" s="2"/>
      <c r="G41" s="2"/>
      <c r="K41" s="3"/>
    </row>
    <row r="42" spans="2:11" ht="12.75">
      <c r="B42" s="15"/>
      <c r="C42" s="3"/>
      <c r="D42" s="3"/>
      <c r="E42" s="7"/>
      <c r="F42" s="2"/>
      <c r="G42" s="2"/>
      <c r="H42" s="2"/>
      <c r="I42" s="2"/>
      <c r="J42" s="2"/>
      <c r="K42" s="3"/>
    </row>
    <row r="43" spans="2:11" ht="12.75">
      <c r="B43" s="16"/>
      <c r="C43" s="4"/>
      <c r="D43" s="4"/>
      <c r="E43" s="9"/>
      <c r="F43" s="2"/>
      <c r="G43" s="2"/>
      <c r="H43" s="3"/>
      <c r="I43" s="3"/>
      <c r="J43" s="3"/>
      <c r="K43" s="3"/>
    </row>
    <row r="44" spans="6:11" ht="12.75">
      <c r="F44" s="2"/>
      <c r="G44" s="2"/>
      <c r="H44" s="2"/>
      <c r="I44" s="2"/>
      <c r="J44" s="2"/>
      <c r="K44" s="3"/>
    </row>
    <row r="45" ht="12.75">
      <c r="C45" s="2"/>
    </row>
  </sheetData>
  <sheetProtection/>
  <mergeCells count="4">
    <mergeCell ref="B4:E4"/>
    <mergeCell ref="B2:K2"/>
    <mergeCell ref="H5:J5"/>
    <mergeCell ref="H15:J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Drake Support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Bortner</dc:creator>
  <cp:keywords/>
  <dc:description/>
  <cp:lastModifiedBy>Chapell Hailey</cp:lastModifiedBy>
  <cp:lastPrinted>2010-05-12T15:18:58Z</cp:lastPrinted>
  <dcterms:created xsi:type="dcterms:W3CDTF">2010-05-11T15:05:20Z</dcterms:created>
  <dcterms:modified xsi:type="dcterms:W3CDTF">2017-06-01T20:46:22Z</dcterms:modified>
  <cp:category/>
  <cp:version/>
  <cp:contentType/>
  <cp:contentStatus/>
</cp:coreProperties>
</file>